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80" yWindow="120" windowWidth="15180" windowHeight="8925" tabRatio="601" activeTab="1"/>
  </bookViews>
  <sheets>
    <sheet name="2015" sheetId="2" r:id="rId1"/>
    <sheet name="2016" sheetId="3" r:id="rId2"/>
    <sheet name="2017" sheetId="4" r:id="rId3"/>
  </sheets>
  <definedNames>
    <definedName name="_xlnm._FilterDatabase" localSheetId="0" hidden="1">'2015'!$A$5:$G$107</definedName>
    <definedName name="_xlnm._FilterDatabase" localSheetId="1" hidden="1">'2016'!$A$5:$G$94</definedName>
    <definedName name="_xlnm._FilterDatabase" localSheetId="2" hidden="1">'2017'!$A$3:$G$96</definedName>
    <definedName name="_xlnm.Print_Titles" localSheetId="0">'2015'!$5:$7</definedName>
    <definedName name="_xlnm.Print_Titles" localSheetId="1">'2016'!$5:$7</definedName>
    <definedName name="_xlnm.Print_Titles" localSheetId="2">'2017'!$3:$5</definedName>
    <definedName name="_xlnm.Print_Area" localSheetId="0">'2015'!$A$1:$I$107</definedName>
    <definedName name="_xlnm.Print_Area" localSheetId="1">'2016'!$A$1:$I$94</definedName>
    <definedName name="_xlnm.Print_Area" localSheetId="2">'2017'!$A$1:$I$96</definedName>
  </definedNames>
  <calcPr calcId="124519"/>
</workbook>
</file>

<file path=xl/calcChain.xml><?xml version="1.0" encoding="utf-8"?>
<calcChain xmlns="http://schemas.openxmlformats.org/spreadsheetml/2006/main">
  <c r="I96" i="2"/>
  <c r="I99"/>
  <c r="I16"/>
  <c r="I14" i="4"/>
  <c r="I30" i="2"/>
  <c r="I29" s="1"/>
  <c r="I28" s="1"/>
  <c r="I13" i="4" l="1"/>
  <c r="I12" s="1"/>
  <c r="I96"/>
  <c r="I95" s="1"/>
  <c r="I94" s="1"/>
  <c r="I93" s="1"/>
  <c r="I92" s="1"/>
  <c r="I91" s="1"/>
  <c r="I90" s="1"/>
  <c r="I87"/>
  <c r="I86" s="1"/>
  <c r="I85"/>
  <c r="I84" s="1"/>
  <c r="I83" s="1"/>
  <c r="I79"/>
  <c r="I78" s="1"/>
  <c r="I75"/>
  <c r="I66"/>
  <c r="I63"/>
  <c r="I59"/>
  <c r="I58" s="1"/>
  <c r="I56"/>
  <c r="I55" s="1"/>
  <c r="I53"/>
  <c r="I52" s="1"/>
  <c r="I51"/>
  <c r="I50"/>
  <c r="I49"/>
  <c r="I47"/>
  <c r="I42"/>
  <c r="I38"/>
  <c r="I37" s="1"/>
  <c r="I36" s="1"/>
  <c r="I35" s="1"/>
  <c r="I34" s="1"/>
  <c r="I31"/>
  <c r="I30" s="1"/>
  <c r="I29" s="1"/>
  <c r="I28" s="1"/>
  <c r="I25"/>
  <c r="I24" s="1"/>
  <c r="I21"/>
  <c r="I20" s="1"/>
  <c r="I17"/>
  <c r="I16"/>
  <c r="I15" s="1"/>
  <c r="C8"/>
  <c r="C9" s="1"/>
  <c r="C10" s="1"/>
  <c r="C11" s="1"/>
  <c r="C12" s="1"/>
  <c r="C13" s="1"/>
  <c r="I94" i="3"/>
  <c r="I93" s="1"/>
  <c r="I92" s="1"/>
  <c r="I91" s="1"/>
  <c r="I90" s="1"/>
  <c r="I89" s="1"/>
  <c r="I88" s="1"/>
  <c r="I86"/>
  <c r="I77"/>
  <c r="I74"/>
  <c r="I73" s="1"/>
  <c r="I72" s="1"/>
  <c r="I70"/>
  <c r="I69" s="1"/>
  <c r="I67"/>
  <c r="I66" s="1"/>
  <c r="I64"/>
  <c r="I63" s="1"/>
  <c r="I62"/>
  <c r="I61"/>
  <c r="I60"/>
  <c r="I58"/>
  <c r="I53"/>
  <c r="I47"/>
  <c r="I46" s="1"/>
  <c r="I44"/>
  <c r="I43" s="1"/>
  <c r="I40"/>
  <c r="I39" s="1"/>
  <c r="I38" s="1"/>
  <c r="I37" s="1"/>
  <c r="I36" s="1"/>
  <c r="I33"/>
  <c r="I32" s="1"/>
  <c r="I31" s="1"/>
  <c r="I30" s="1"/>
  <c r="I27"/>
  <c r="I26" s="1"/>
  <c r="I23"/>
  <c r="I22" s="1"/>
  <c r="I19"/>
  <c r="I18"/>
  <c r="I17" s="1"/>
  <c r="I15"/>
  <c r="I14" s="1"/>
  <c r="C10"/>
  <c r="C11" s="1"/>
  <c r="C12" s="1"/>
  <c r="C13" s="1"/>
  <c r="C14" s="1"/>
  <c r="C15" s="1"/>
  <c r="I69" i="2"/>
  <c r="I68" s="1"/>
  <c r="I67"/>
  <c r="I66"/>
  <c r="I64"/>
  <c r="I63"/>
  <c r="I61"/>
  <c r="I54" i="4" l="1"/>
  <c r="I82"/>
  <c r="I56" i="3"/>
  <c r="I52" s="1"/>
  <c r="I51" s="1"/>
  <c r="I42"/>
  <c r="I41" s="1"/>
  <c r="I45" i="4"/>
  <c r="I77"/>
  <c r="I41"/>
  <c r="I40" s="1"/>
  <c r="I11"/>
  <c r="I10" s="1"/>
  <c r="I62"/>
  <c r="I61" s="1"/>
  <c r="I65" i="3"/>
  <c r="I13"/>
  <c r="I12" s="1"/>
  <c r="I11" s="1"/>
  <c r="I10" s="1"/>
  <c r="C14" i="4"/>
  <c r="C15"/>
  <c r="C16" s="1"/>
  <c r="C17" s="1"/>
  <c r="C16" i="3"/>
  <c r="C17"/>
  <c r="C18" s="1"/>
  <c r="C19" s="1"/>
  <c r="I91" i="2"/>
  <c r="I82"/>
  <c r="I79"/>
  <c r="I75"/>
  <c r="I26"/>
  <c r="I15"/>
  <c r="I18"/>
  <c r="I23"/>
  <c r="I36"/>
  <c r="I35" s="1"/>
  <c r="I34" s="1"/>
  <c r="I33" s="1"/>
  <c r="I56"/>
  <c r="I59"/>
  <c r="I50"/>
  <c r="I48"/>
  <c r="I47" s="1"/>
  <c r="I72"/>
  <c r="I97"/>
  <c r="I95"/>
  <c r="I107"/>
  <c r="I106" s="1"/>
  <c r="I43"/>
  <c r="I42" s="1"/>
  <c r="I50" i="3" l="1"/>
  <c r="I9" i="4"/>
  <c r="I8" s="1"/>
  <c r="I39"/>
  <c r="I33" s="1"/>
  <c r="I27" s="1"/>
  <c r="I35" i="3"/>
  <c r="I29" s="1"/>
  <c r="I9" s="1"/>
  <c r="I55" i="2"/>
  <c r="C33" i="4"/>
  <c r="C34" s="1"/>
  <c r="C35" s="1"/>
  <c r="C18"/>
  <c r="C35" i="3"/>
  <c r="C36" s="1"/>
  <c r="C37" s="1"/>
  <c r="C20"/>
  <c r="I78" i="2"/>
  <c r="I77" s="1"/>
  <c r="I7" i="4" l="1"/>
  <c r="C19"/>
  <c r="C20"/>
  <c r="C21" i="3"/>
  <c r="C22"/>
  <c r="I105" i="2"/>
  <c r="I104" s="1"/>
  <c r="I103" s="1"/>
  <c r="I102" s="1"/>
  <c r="I101" s="1"/>
  <c r="I94"/>
  <c r="I93" s="1"/>
  <c r="I74"/>
  <c r="I71"/>
  <c r="I54"/>
  <c r="I49"/>
  <c r="I45" s="1"/>
  <c r="I44" s="1"/>
  <c r="I46"/>
  <c r="I41"/>
  <c r="I40" s="1"/>
  <c r="I39" s="1"/>
  <c r="I25"/>
  <c r="I22"/>
  <c r="I19"/>
  <c r="I17"/>
  <c r="I14"/>
  <c r="C10"/>
  <c r="I70" l="1"/>
  <c r="I13"/>
  <c r="C28" i="4"/>
  <c r="C21"/>
  <c r="C30" i="3"/>
  <c r="C23"/>
  <c r="I53" i="2"/>
  <c r="I38" s="1"/>
  <c r="I32" s="1"/>
  <c r="C11"/>
  <c r="C12" s="1"/>
  <c r="C13" s="1"/>
  <c r="C14" s="1"/>
  <c r="C15" s="1"/>
  <c r="I12" l="1"/>
  <c r="I11" s="1"/>
  <c r="I10" s="1"/>
  <c r="I9" s="1"/>
  <c r="C29" i="4"/>
  <c r="C36"/>
  <c r="C37" s="1"/>
  <c r="C24"/>
  <c r="C22"/>
  <c r="C23" s="1"/>
  <c r="C31" i="3"/>
  <c r="C38"/>
  <c r="C39" s="1"/>
  <c r="C26"/>
  <c r="C24"/>
  <c r="C25" s="1"/>
  <c r="C17" i="2"/>
  <c r="C18" s="1"/>
  <c r="C19" s="1"/>
  <c r="C20" s="1"/>
  <c r="C21" s="1"/>
  <c r="C23" s="1"/>
  <c r="C41" s="1"/>
  <c r="C42" s="1"/>
  <c r="C16"/>
  <c r="C22" l="1"/>
  <c r="C33" s="1"/>
  <c r="C25"/>
  <c r="C26" s="1"/>
  <c r="C24"/>
  <c r="C38" i="4"/>
  <c r="C39" s="1"/>
  <c r="C40" s="1"/>
  <c r="C41" s="1"/>
  <c r="C42" s="1"/>
  <c r="C43" s="1"/>
  <c r="C44" s="1"/>
  <c r="C45" s="1"/>
  <c r="C46" s="1"/>
  <c r="C47" s="1"/>
  <c r="C48" s="1"/>
  <c r="C49" s="1"/>
  <c r="C50" s="1"/>
  <c r="C51" s="1"/>
  <c r="C52" s="1"/>
  <c r="C53" s="1"/>
  <c r="C54" s="1"/>
  <c r="C55" s="1"/>
  <c r="C56" s="1"/>
  <c r="C57" s="1"/>
  <c r="C58" s="1"/>
  <c r="C59" s="1"/>
  <c r="C60" s="1"/>
  <c r="C61" s="1"/>
  <c r="C62" s="1"/>
  <c r="C63" s="1"/>
  <c r="C64" s="1"/>
  <c r="C65" s="1"/>
  <c r="C66" s="1"/>
  <c r="C67" s="1"/>
  <c r="C68" s="1"/>
  <c r="C69" s="1"/>
  <c r="C70" s="1"/>
  <c r="C71" s="1"/>
  <c r="C72" s="1"/>
  <c r="C73" s="1"/>
  <c r="C74" s="1"/>
  <c r="C75" s="1"/>
  <c r="C76" s="1"/>
  <c r="C77" s="1"/>
  <c r="C78" s="1"/>
  <c r="C79" s="1"/>
  <c r="C80" s="1"/>
  <c r="C81" s="1"/>
  <c r="C82" s="1"/>
  <c r="C83" s="1"/>
  <c r="C84" s="1"/>
  <c r="C85" s="1"/>
  <c r="C86" s="1"/>
  <c r="C87" s="1"/>
  <c r="C88" s="1"/>
  <c r="C89" s="1"/>
  <c r="C90" s="1"/>
  <c r="C91" s="1"/>
  <c r="C92" s="1"/>
  <c r="C93" s="1"/>
  <c r="C94" s="1"/>
  <c r="C95" s="1"/>
  <c r="C96" s="1"/>
  <c r="C30"/>
  <c r="C25"/>
  <c r="C32" i="3"/>
  <c r="C27"/>
  <c r="C41"/>
  <c r="C42" s="1"/>
  <c r="C43" s="1"/>
  <c r="C44" s="1"/>
  <c r="C40"/>
  <c r="C34" i="2"/>
  <c r="C38"/>
  <c r="C39" s="1"/>
  <c r="C40" s="1"/>
  <c r="C44"/>
  <c r="C45" s="1"/>
  <c r="C46" s="1"/>
  <c r="C47" s="1"/>
  <c r="C43"/>
  <c r="C27" l="1"/>
  <c r="C29" s="1"/>
  <c r="C31" s="1"/>
  <c r="C28"/>
  <c r="C30" s="1"/>
  <c r="C32"/>
  <c r="C35"/>
  <c r="C31" i="4"/>
  <c r="C27"/>
  <c r="C32" s="1"/>
  <c r="C26"/>
  <c r="C46" i="3"/>
  <c r="C45"/>
  <c r="C33"/>
  <c r="C29"/>
  <c r="C34" s="1"/>
  <c r="C28"/>
  <c r="C37" i="2"/>
  <c r="C36"/>
  <c r="C49"/>
  <c r="C48"/>
  <c r="C48" i="3" l="1"/>
  <c r="C50" s="1"/>
  <c r="C52" s="1"/>
  <c r="C54" s="1"/>
  <c r="C56" s="1"/>
  <c r="C58" s="1"/>
  <c r="C60" s="1"/>
  <c r="C62" s="1"/>
  <c r="C64" s="1"/>
  <c r="C66" s="1"/>
  <c r="C68" s="1"/>
  <c r="C70" s="1"/>
  <c r="C72" s="1"/>
  <c r="C74" s="1"/>
  <c r="C76" s="1"/>
  <c r="C78" s="1"/>
  <c r="C80" s="1"/>
  <c r="C82" s="1"/>
  <c r="C84" s="1"/>
  <c r="C86" s="1"/>
  <c r="C88" s="1"/>
  <c r="C90" s="1"/>
  <c r="C92" s="1"/>
  <c r="C94" s="1"/>
  <c r="C47"/>
  <c r="C50" i="2"/>
  <c r="C51"/>
  <c r="C53" s="1"/>
  <c r="C55" s="1"/>
  <c r="C57" s="1"/>
  <c r="C59" s="1"/>
  <c r="C61" s="1"/>
  <c r="C63" s="1"/>
  <c r="C65" s="1"/>
  <c r="C67" s="1"/>
  <c r="C69" s="1"/>
  <c r="C71" s="1"/>
  <c r="C73" s="1"/>
  <c r="C75" s="1"/>
  <c r="C77" s="1"/>
  <c r="C79" s="1"/>
  <c r="C81" s="1"/>
  <c r="C83" s="1"/>
  <c r="C85" s="1"/>
  <c r="C87" s="1"/>
  <c r="C89" s="1"/>
  <c r="C91" s="1"/>
  <c r="C93" s="1"/>
  <c r="C95" s="1"/>
  <c r="C97" s="1"/>
  <c r="C99" s="1"/>
  <c r="C101" s="1"/>
  <c r="C103" s="1"/>
  <c r="C105" s="1"/>
  <c r="C107" s="1"/>
  <c r="C52" l="1"/>
  <c r="C54" s="1"/>
  <c r="C56" s="1"/>
  <c r="C58" s="1"/>
  <c r="C60" s="1"/>
  <c r="C62" s="1"/>
  <c r="C64" s="1"/>
  <c r="C66" s="1"/>
  <c r="C68" s="1"/>
  <c r="C70" s="1"/>
  <c r="C72" s="1"/>
  <c r="C74" s="1"/>
  <c r="C76" s="1"/>
  <c r="C78" s="1"/>
  <c r="C80" s="1"/>
  <c r="C82" s="1"/>
  <c r="C84" s="1"/>
  <c r="C86" s="1"/>
  <c r="C88" s="1"/>
  <c r="C90" s="1"/>
  <c r="C92" s="1"/>
  <c r="C94" s="1"/>
  <c r="C96" s="1"/>
  <c r="C98" s="1"/>
  <c r="C100" s="1"/>
  <c r="C102" s="1"/>
  <c r="C104" s="1"/>
  <c r="C106" s="1"/>
  <c r="C49" i="3"/>
  <c r="C51" s="1"/>
  <c r="C53" s="1"/>
  <c r="C55" s="1"/>
  <c r="C57" s="1"/>
  <c r="C59" s="1"/>
  <c r="C61" s="1"/>
  <c r="C63" s="1"/>
  <c r="C65" s="1"/>
  <c r="C67" s="1"/>
  <c r="C69" s="1"/>
  <c r="C71" s="1"/>
  <c r="C73" s="1"/>
  <c r="C75" s="1"/>
  <c r="C77" s="1"/>
  <c r="C79" s="1"/>
  <c r="C81" s="1"/>
  <c r="C83" s="1"/>
  <c r="C85" s="1"/>
  <c r="C87" s="1"/>
  <c r="C89" s="1"/>
  <c r="C91" s="1"/>
  <c r="C93" s="1"/>
</calcChain>
</file>

<file path=xl/sharedStrings.xml><?xml version="1.0" encoding="utf-8"?>
<sst xmlns="http://schemas.openxmlformats.org/spreadsheetml/2006/main" count="1275" uniqueCount="106">
  <si>
    <t>09</t>
  </si>
  <si>
    <t>08</t>
  </si>
  <si>
    <t>05</t>
  </si>
  <si>
    <t>Транспорт</t>
  </si>
  <si>
    <t>Департамент дорожного хозяйства и транспорта мэрии городского округа Тольятти</t>
  </si>
  <si>
    <t>Наименование главного распорядителя средств бюджета, раздела, подраздела, целевой статьи, вида расходов бюджета городского округа</t>
  </si>
  <si>
    <t>Сумма (тыс.руб.)</t>
  </si>
  <si>
    <t>Дорожное хозяйство (дорожные фонды)</t>
  </si>
  <si>
    <t>Субсидии на возмещение затрат от перевозки пассажиров на нерентабельных рейсах по внутримуниципальным маршрутам</t>
  </si>
  <si>
    <t>ЦСР</t>
  </si>
  <si>
    <t>ВР</t>
  </si>
  <si>
    <t>Код</t>
  </si>
  <si>
    <t xml:space="preserve">Рз </t>
  </si>
  <si>
    <t>ПР</t>
  </si>
  <si>
    <t>03</t>
  </si>
  <si>
    <t>04</t>
  </si>
  <si>
    <t>Мероприятия в установленной сфере деятельности</t>
  </si>
  <si>
    <t>200</t>
  </si>
  <si>
    <t>Закупка товаров, работ и услуг для государственных (муниципальных) нужд</t>
  </si>
  <si>
    <t>Непрограммное направление расходов</t>
  </si>
  <si>
    <t>990 00 00</t>
  </si>
  <si>
    <t>Финансовое обеспечение деятельности муниципальных учреждений</t>
  </si>
  <si>
    <t xml:space="preserve">04 </t>
  </si>
  <si>
    <t>990 02 00</t>
  </si>
  <si>
    <t>Бюджетные инвестиции</t>
  </si>
  <si>
    <t>990 04 10</t>
  </si>
  <si>
    <t>Капитальные вложения в объекты недвижимого имущества государственной (муниципальной) собственности</t>
  </si>
  <si>
    <t>400</t>
  </si>
  <si>
    <t>990 04 00</t>
  </si>
  <si>
    <t>040 00 00</t>
  </si>
  <si>
    <t>040 04 00</t>
  </si>
  <si>
    <t>Иные бюджетные ассигнования</t>
  </si>
  <si>
    <t>800</t>
  </si>
  <si>
    <t>Благоустройство</t>
  </si>
  <si>
    <t>Субсидии на возмещение недополученных доходов при осуществлении регулярных перевозок льготных категорий граждан по внутримуниципальным маршрутам по транспортной карте жителя городского округа Тольятти</t>
  </si>
  <si>
    <t>Мероприятия в сфере дорожного хозяйства</t>
  </si>
  <si>
    <t>Учреждения, осуществляющие деятельность в сфере дорожного хозяйства</t>
  </si>
  <si>
    <t>990 02 18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</si>
  <si>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</si>
  <si>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</si>
  <si>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990 04 18</t>
  </si>
  <si>
    <t>Мероприятия в области благоустройства</t>
  </si>
  <si>
    <t>Субсидии на возмещение недополученных доходов от перевозки пассажиров при осуществлении регулярных перевозок по внутримуниципальным маршрутам по льготному тарифу с использованием безналичной оплаты проезда</t>
  </si>
  <si>
    <t>Субсидии на возмещение недополученных доходов в связи с предоставлением мер социальной поддержки при осуществлении регулярных перевозок по межмуниципальным маршрутам отдельных категорий граждан на садово-дачные массивы речным транспортом</t>
  </si>
  <si>
    <t xml:space="preserve">Субсидии на возмещение недополученных доходов в связи с предоставлением мер социальной поддержки при осуществлении регулярных перевозок по межмуниципальным маршрутам отдельных категорий граждан на садово-дачные массивы автомобильным транспортом </t>
  </si>
  <si>
    <t>Муниципальная программа «Формирование беспрепятственного доступа инвалидов и других маломобильных групп населения к объектам социальной инфраструктуры на территории городского округа Тольятти на 2014-2020 годы»</t>
  </si>
  <si>
    <t>151 04 00</t>
  </si>
  <si>
    <t>151 04 18</t>
  </si>
  <si>
    <t xml:space="preserve">150 00 00 </t>
  </si>
  <si>
    <t>151 00 00</t>
  </si>
  <si>
    <t>152 00 00</t>
  </si>
  <si>
    <t>152 04 00</t>
  </si>
  <si>
    <t>152 04 10</t>
  </si>
  <si>
    <t>152 04 18</t>
  </si>
  <si>
    <t>154 00 00</t>
  </si>
  <si>
    <t>154 02 00</t>
  </si>
  <si>
    <t>154 02 18</t>
  </si>
  <si>
    <t>154 04 00</t>
  </si>
  <si>
    <t>154 04 10</t>
  </si>
  <si>
    <t>154 04 18</t>
  </si>
  <si>
    <t>622 00 00</t>
  </si>
  <si>
    <t xml:space="preserve">622 04 00 </t>
  </si>
  <si>
    <t>622 04 00</t>
  </si>
  <si>
    <t>155 00 00</t>
  </si>
  <si>
    <t>151 04 42</t>
  </si>
  <si>
    <t xml:space="preserve">Подпрограмма  «Повышение безопасности дорожного движения на период 2014-2020 гг.»                      </t>
  </si>
  <si>
    <t>Муниципальная программа «Развитие транспортной системы и дорожного хозяйства городского округа Тольятти на 2014-2020 гг.»</t>
  </si>
  <si>
    <t>Подпрограмма «Содержание улично-дорожной сети городского округа Тольятти на период 2014-2016 гг.»</t>
  </si>
  <si>
    <t xml:space="preserve">Подпрограмма «Модернизация и развитие автомобильных дорог  общего пользования местного значения  городского округа  Тольятти на 2014 -2016 годы»  </t>
  </si>
  <si>
    <t xml:space="preserve">Подпрограмма  «Содержание улично-дорожной сети городского округа Тольятти на период 2014-2016 гг.»  </t>
  </si>
  <si>
    <t xml:space="preserve">Муниципальная программа  «Развитие транспортной системы и дорожного хозяйства городского округа Тольятти на 2014-2020 гг.»  </t>
  </si>
  <si>
    <t>Средства государственной программы Самарской области «Развитие транспортной системы Самарской области (2014-2025 годы)», а также средства бюджета городского округа Тольятти в рамках муниципальных программ и непрограммных расходов</t>
  </si>
  <si>
    <t>Расходы в рамках подпрограммы «Модернизация и развитие автомобильных дорог общего пользования местного значения  городского округа  Тольятти на 2014-2016 годы» муниципальной программы «Развитие транспортной системы и дорожного хозяйства городского округа Тольятти на 2014-2020гг.»,  в том числе за счет средств областного бюджета</t>
  </si>
  <si>
    <t>КОСГУ</t>
  </si>
  <si>
    <t>Заработная плата</t>
  </si>
  <si>
    <t>Начисления на выплаты по оплате труда</t>
  </si>
  <si>
    <t xml:space="preserve">Прочие работы, услуги                                           </t>
  </si>
  <si>
    <t xml:space="preserve">Прочие расходы                                          </t>
  </si>
  <si>
    <t xml:space="preserve">Услуги связи                                            </t>
  </si>
  <si>
    <t xml:space="preserve">Коммунальные услуги                                     </t>
  </si>
  <si>
    <t xml:space="preserve">Работы, услуги по содержанию имущества                          </t>
  </si>
  <si>
    <t xml:space="preserve">Увеличение стоимости материальных запасов               </t>
  </si>
  <si>
    <t xml:space="preserve">Муниципальная программа «Развитие транспортной системы и дорожного хозяйства городского округа Тольятти на 2014-2020гг.» </t>
  </si>
  <si>
    <t xml:space="preserve">Подпрограмма «Развитие городского пассажирского транспорта в городском округе Тольятти на период 2014-2017гг.» </t>
  </si>
  <si>
    <t>Безвозмездные перечисления государственным и муниципальным организациям</t>
  </si>
  <si>
    <t>Безвозмездные перечисления организациям, за исключением государственных и муниципальных организаций</t>
  </si>
  <si>
    <t>Работы, услуги по содержанию имущества</t>
  </si>
  <si>
    <t>Прочие работы, услуги</t>
  </si>
  <si>
    <t>Увеличение стоимости основных средств</t>
  </si>
  <si>
    <t>Аренда</t>
  </si>
  <si>
    <t>040 04 18</t>
  </si>
  <si>
    <t>155 03 00</t>
  </si>
  <si>
    <t>155 03 01</t>
  </si>
  <si>
    <t xml:space="preserve">Субсидии </t>
  </si>
  <si>
    <t>155 03 02</t>
  </si>
  <si>
    <t>155 03 03</t>
  </si>
  <si>
    <t>155 03 04</t>
  </si>
  <si>
    <t>154 12 00</t>
  </si>
  <si>
    <t>154 12 18</t>
  </si>
  <si>
    <t>Расходы на обеспечение деятельности муниципальных казенных учреждений</t>
  </si>
  <si>
    <t>Проект бюджета на 2015 год</t>
  </si>
  <si>
    <t>Проект бюджета на 2016 год</t>
  </si>
  <si>
    <t>Проект бюджета на 2017 год</t>
  </si>
  <si>
    <t>155 04 09</t>
  </si>
  <si>
    <t>155 04 00</t>
  </si>
  <si>
    <t>Мероприятия в сфере транспорта</t>
  </si>
</sst>
</file>

<file path=xl/styles.xml><?xml version="1.0" encoding="utf-8"?>
<styleSheet xmlns="http://schemas.openxmlformats.org/spreadsheetml/2006/main">
  <numFmts count="2">
    <numFmt numFmtId="41" formatCode="_-* #,##0_р_._-;\-* #,##0_р_._-;_-* &quot;-&quot;_р_._-;_-@_-"/>
    <numFmt numFmtId="164" formatCode="#,##0.0"/>
  </numFmts>
  <fonts count="19">
    <font>
      <sz val="10"/>
      <name val="Arial Cyr"/>
      <charset val="204"/>
    </font>
    <font>
      <sz val="10"/>
      <name val="Arial Cyr"/>
      <charset val="204"/>
    </font>
    <font>
      <sz val="16"/>
      <name val="Arial Cyr"/>
      <charset val="204"/>
    </font>
    <font>
      <b/>
      <sz val="14"/>
      <name val="Arial Cyr"/>
      <charset val="204"/>
    </font>
    <font>
      <sz val="14"/>
      <name val="Arial Cyr"/>
      <charset val="204"/>
    </font>
    <font>
      <sz val="8"/>
      <name val="Arial Cyr"/>
      <charset val="204"/>
    </font>
    <font>
      <sz val="13"/>
      <name val="Times New Roman"/>
      <family val="1"/>
      <charset val="204"/>
    </font>
    <font>
      <sz val="10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3"/>
      <color rgb="FFFF0000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0"/>
      <color rgb="FFFF000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1">
    <xf numFmtId="0" fontId="0" fillId="0" borderId="0" xfId="0"/>
    <xf numFmtId="0" fontId="4" fillId="0" borderId="0" xfId="0" applyFont="1" applyFill="1"/>
    <xf numFmtId="0" fontId="2" fillId="0" borderId="0" xfId="0" applyFont="1" applyFill="1"/>
    <xf numFmtId="0" fontId="3" fillId="0" borderId="0" xfId="0" applyFont="1" applyFill="1"/>
    <xf numFmtId="0" fontId="9" fillId="0" borderId="1" xfId="0" applyFont="1" applyFill="1" applyBorder="1" applyAlignment="1">
      <alignment wrapText="1"/>
    </xf>
    <xf numFmtId="0" fontId="9" fillId="0" borderId="2" xfId="0" applyFont="1" applyFill="1" applyBorder="1" applyAlignment="1"/>
    <xf numFmtId="0" fontId="13" fillId="0" borderId="2" xfId="0" applyFont="1" applyFill="1" applyBorder="1" applyAlignment="1"/>
    <xf numFmtId="0" fontId="12" fillId="0" borderId="2" xfId="0" applyFont="1" applyFill="1" applyBorder="1" applyAlignment="1"/>
    <xf numFmtId="0" fontId="6" fillId="0" borderId="0" xfId="0" applyFont="1" applyFill="1" applyAlignment="1"/>
    <xf numFmtId="0" fontId="0" fillId="0" borderId="0" xfId="0" applyFont="1" applyFill="1" applyAlignment="1"/>
    <xf numFmtId="0" fontId="0" fillId="0" borderId="0" xfId="0" applyFont="1" applyFill="1"/>
    <xf numFmtId="0" fontId="6" fillId="0" borderId="0" xfId="0" applyFont="1" applyFill="1" applyAlignment="1">
      <alignment horizontal="center"/>
    </xf>
    <xf numFmtId="3" fontId="9" fillId="0" borderId="0" xfId="0" applyNumberFormat="1" applyFont="1" applyFill="1" applyBorder="1" applyAlignment="1">
      <alignment wrapText="1"/>
    </xf>
    <xf numFmtId="3" fontId="0" fillId="0" borderId="0" xfId="0" applyNumberFormat="1" applyFont="1" applyFill="1"/>
    <xf numFmtId="3" fontId="6" fillId="0" borderId="0" xfId="0" applyNumberFormat="1" applyFont="1" applyFill="1" applyAlignment="1">
      <alignment horizontal="center"/>
    </xf>
    <xf numFmtId="0" fontId="6" fillId="2" borderId="0" xfId="0" applyFont="1" applyFill="1" applyAlignment="1">
      <alignment horizontal="left" wrapText="1"/>
    </xf>
    <xf numFmtId="0" fontId="6" fillId="2" borderId="0" xfId="0" applyFont="1" applyFill="1" applyAlignment="1">
      <alignment horizontal="center"/>
    </xf>
    <xf numFmtId="0" fontId="6" fillId="2" borderId="0" xfId="0" applyFont="1" applyFill="1" applyAlignment="1"/>
    <xf numFmtId="164" fontId="6" fillId="2" borderId="0" xfId="0" applyNumberFormat="1" applyFont="1" applyFill="1" applyAlignment="1"/>
    <xf numFmtId="0" fontId="15" fillId="0" borderId="2" xfId="0" applyFont="1" applyFill="1" applyBorder="1" applyAlignment="1"/>
    <xf numFmtId="0" fontId="18" fillId="0" borderId="0" xfId="0" applyFont="1" applyFill="1"/>
    <xf numFmtId="0" fontId="18" fillId="0" borderId="0" xfId="0" applyFont="1" applyFill="1" applyAlignment="1"/>
    <xf numFmtId="0" fontId="13" fillId="2" borderId="2" xfId="0" applyFont="1" applyFill="1" applyBorder="1" applyAlignment="1"/>
    <xf numFmtId="0" fontId="0" fillId="2" borderId="0" xfId="0" applyFont="1" applyFill="1"/>
    <xf numFmtId="0" fontId="9" fillId="2" borderId="0" xfId="0" applyFont="1" applyFill="1" applyBorder="1" applyAlignment="1">
      <alignment horizontal="left" wrapText="1"/>
    </xf>
    <xf numFmtId="0" fontId="9" fillId="2" borderId="0" xfId="0" applyFont="1" applyFill="1" applyBorder="1" applyAlignment="1">
      <alignment horizontal="center" wrapText="1"/>
    </xf>
    <xf numFmtId="0" fontId="9" fillId="2" borderId="0" xfId="0" applyFont="1" applyFill="1" applyBorder="1" applyAlignment="1">
      <alignment wrapText="1"/>
    </xf>
    <xf numFmtId="0" fontId="9" fillId="0" borderId="0" xfId="0" applyFont="1" applyFill="1" applyBorder="1" applyAlignment="1">
      <alignment wrapText="1"/>
    </xf>
    <xf numFmtId="0" fontId="6" fillId="2" borderId="4" xfId="0" applyFont="1" applyFill="1" applyBorder="1" applyAlignment="1">
      <alignment horizontal="left" wrapText="1"/>
    </xf>
    <xf numFmtId="0" fontId="6" fillId="2" borderId="4" xfId="0" applyFont="1" applyFill="1" applyBorder="1" applyAlignment="1">
      <alignment horizontal="center" wrapText="1"/>
    </xf>
    <xf numFmtId="49" fontId="6" fillId="2" borderId="4" xfId="0" applyNumberFormat="1" applyFont="1" applyFill="1" applyBorder="1" applyAlignment="1">
      <alignment horizontal="center" wrapText="1"/>
    </xf>
    <xf numFmtId="164" fontId="6" fillId="2" borderId="4" xfId="0" applyNumberFormat="1" applyFont="1" applyFill="1" applyBorder="1" applyAlignment="1">
      <alignment horizontal="center" wrapText="1"/>
    </xf>
    <xf numFmtId="49" fontId="6" fillId="0" borderId="4" xfId="0" applyNumberFormat="1" applyFont="1" applyFill="1" applyBorder="1" applyAlignment="1">
      <alignment horizontal="center" wrapText="1"/>
    </xf>
    <xf numFmtId="3" fontId="6" fillId="0" borderId="4" xfId="0" applyNumberFormat="1" applyFont="1" applyFill="1" applyBorder="1" applyAlignment="1">
      <alignment horizontal="center" wrapText="1"/>
    </xf>
    <xf numFmtId="0" fontId="9" fillId="2" borderId="4" xfId="0" applyFont="1" applyFill="1" applyBorder="1" applyAlignment="1">
      <alignment horizontal="left" wrapText="1"/>
    </xf>
    <xf numFmtId="3" fontId="9" fillId="2" borderId="4" xfId="2" applyNumberFormat="1" applyFont="1" applyFill="1" applyBorder="1" applyAlignment="1">
      <alignment horizontal="center"/>
    </xf>
    <xf numFmtId="49" fontId="10" fillId="2" borderId="4" xfId="0" applyNumberFormat="1" applyFont="1" applyFill="1" applyBorder="1" applyAlignment="1">
      <alignment horizontal="center" wrapText="1"/>
    </xf>
    <xf numFmtId="1" fontId="10" fillId="2" borderId="4" xfId="0" applyNumberFormat="1" applyFont="1" applyFill="1" applyBorder="1" applyAlignment="1">
      <alignment horizontal="center" wrapText="1"/>
    </xf>
    <xf numFmtId="49" fontId="10" fillId="0" borderId="4" xfId="0" applyNumberFormat="1" applyFont="1" applyFill="1" applyBorder="1" applyAlignment="1">
      <alignment horizontal="center" wrapText="1"/>
    </xf>
    <xf numFmtId="3" fontId="10" fillId="0" borderId="4" xfId="0" applyNumberFormat="1" applyFont="1" applyFill="1" applyBorder="1" applyAlignment="1">
      <alignment horizontal="center" wrapText="1"/>
    </xf>
    <xf numFmtId="0" fontId="12" fillId="2" borderId="4" xfId="0" applyFont="1" applyFill="1" applyBorder="1" applyAlignment="1">
      <alignment horizontal="left" wrapText="1"/>
    </xf>
    <xf numFmtId="3" fontId="11" fillId="2" borderId="4" xfId="0" applyNumberFormat="1" applyFont="1" applyFill="1" applyBorder="1" applyAlignment="1">
      <alignment horizontal="center" wrapText="1"/>
    </xf>
    <xf numFmtId="49" fontId="12" fillId="2" borderId="4" xfId="0" applyNumberFormat="1" applyFont="1" applyFill="1" applyBorder="1" applyAlignment="1">
      <alignment horizontal="center" wrapText="1"/>
    </xf>
    <xf numFmtId="164" fontId="12" fillId="2" borderId="4" xfId="0" applyNumberFormat="1" applyFont="1" applyFill="1" applyBorder="1" applyAlignment="1">
      <alignment horizontal="center" wrapText="1"/>
    </xf>
    <xf numFmtId="49" fontId="12" fillId="0" borderId="4" xfId="0" applyNumberFormat="1" applyFont="1" applyFill="1" applyBorder="1" applyAlignment="1">
      <alignment horizontal="center" wrapText="1"/>
    </xf>
    <xf numFmtId="3" fontId="12" fillId="0" borderId="4" xfId="0" applyNumberFormat="1" applyFont="1" applyFill="1" applyBorder="1" applyAlignment="1">
      <alignment horizontal="center" wrapText="1"/>
    </xf>
    <xf numFmtId="3" fontId="12" fillId="0" borderId="4" xfId="0" applyNumberFormat="1" applyFont="1" applyFill="1" applyBorder="1" applyAlignment="1">
      <alignment horizontal="center"/>
    </xf>
    <xf numFmtId="3" fontId="6" fillId="2" borderId="4" xfId="0" applyNumberFormat="1" applyFont="1" applyFill="1" applyBorder="1" applyAlignment="1">
      <alignment horizontal="center" wrapText="1"/>
    </xf>
    <xf numFmtId="3" fontId="11" fillId="0" borderId="4" xfId="0" applyNumberFormat="1" applyFont="1" applyFill="1" applyBorder="1" applyAlignment="1">
      <alignment horizontal="center"/>
    </xf>
    <xf numFmtId="3" fontId="6" fillId="0" borderId="4" xfId="0" applyNumberFormat="1" applyFont="1" applyFill="1" applyBorder="1" applyAlignment="1">
      <alignment horizontal="center"/>
    </xf>
    <xf numFmtId="0" fontId="16" fillId="2" borderId="4" xfId="0" applyFont="1" applyFill="1" applyBorder="1" applyAlignment="1">
      <alignment horizontal="left" wrapText="1"/>
    </xf>
    <xf numFmtId="3" fontId="17" fillId="2" borderId="4" xfId="0" applyNumberFormat="1" applyFont="1" applyFill="1" applyBorder="1" applyAlignment="1">
      <alignment horizontal="center" wrapText="1"/>
    </xf>
    <xf numFmtId="49" fontId="16" fillId="2" borderId="4" xfId="0" applyNumberFormat="1" applyFont="1" applyFill="1" applyBorder="1" applyAlignment="1">
      <alignment horizontal="center" wrapText="1"/>
    </xf>
    <xf numFmtId="3" fontId="16" fillId="2" borderId="4" xfId="0" applyNumberFormat="1" applyFont="1" applyFill="1" applyBorder="1" applyAlignment="1">
      <alignment horizontal="center" wrapText="1"/>
    </xf>
    <xf numFmtId="49" fontId="16" fillId="0" borderId="4" xfId="0" applyNumberFormat="1" applyFont="1" applyFill="1" applyBorder="1" applyAlignment="1">
      <alignment horizontal="center" wrapText="1"/>
    </xf>
    <xf numFmtId="3" fontId="16" fillId="0" borderId="4" xfId="0" applyNumberFormat="1" applyFont="1" applyFill="1" applyBorder="1" applyAlignment="1">
      <alignment horizontal="center" wrapText="1"/>
    </xf>
    <xf numFmtId="3" fontId="16" fillId="0" borderId="4" xfId="0" applyNumberFormat="1" applyFont="1" applyFill="1" applyBorder="1" applyAlignment="1">
      <alignment horizontal="center"/>
    </xf>
    <xf numFmtId="3" fontId="12" fillId="2" borderId="4" xfId="0" applyNumberFormat="1" applyFont="1" applyFill="1" applyBorder="1" applyAlignment="1">
      <alignment horizontal="center" wrapText="1"/>
    </xf>
    <xf numFmtId="0" fontId="11" fillId="2" borderId="4" xfId="0" applyFont="1" applyFill="1" applyBorder="1" applyAlignment="1">
      <alignment horizontal="left" wrapText="1"/>
    </xf>
    <xf numFmtId="3" fontId="11" fillId="2" borderId="4" xfId="0" applyNumberFormat="1" applyFont="1" applyFill="1" applyBorder="1" applyAlignment="1">
      <alignment horizontal="center"/>
    </xf>
    <xf numFmtId="0" fontId="14" fillId="2" borderId="4" xfId="0" applyFont="1" applyFill="1" applyBorder="1" applyAlignment="1">
      <alignment horizontal="left" vertical="center" wrapText="1"/>
    </xf>
    <xf numFmtId="3" fontId="14" fillId="0" borderId="4" xfId="0" applyNumberFormat="1" applyFont="1" applyFill="1" applyBorder="1" applyAlignment="1">
      <alignment horizontal="center"/>
    </xf>
    <xf numFmtId="3" fontId="14" fillId="0" borderId="4" xfId="0" applyNumberFormat="1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justify" vertical="top" wrapText="1"/>
    </xf>
    <xf numFmtId="0" fontId="6" fillId="2" borderId="4" xfId="0" applyFont="1" applyFill="1" applyBorder="1"/>
    <xf numFmtId="0" fontId="14" fillId="2" borderId="4" xfId="0" applyFont="1" applyFill="1" applyBorder="1" applyAlignment="1">
      <alignment horizontal="left" wrapText="1"/>
    </xf>
    <xf numFmtId="49" fontId="14" fillId="2" borderId="4" xfId="0" applyNumberFormat="1" applyFont="1" applyFill="1" applyBorder="1" applyAlignment="1">
      <alignment horizontal="center" wrapText="1"/>
    </xf>
    <xf numFmtId="164" fontId="14" fillId="2" borderId="4" xfId="0" applyNumberFormat="1" applyFont="1" applyFill="1" applyBorder="1" applyAlignment="1">
      <alignment horizontal="center" wrapText="1"/>
    </xf>
    <xf numFmtId="49" fontId="14" fillId="0" borderId="4" xfId="0" applyNumberFormat="1" applyFont="1" applyFill="1" applyBorder="1" applyAlignment="1">
      <alignment horizontal="center" wrapText="1"/>
    </xf>
    <xf numFmtId="0" fontId="14" fillId="2" borderId="4" xfId="0" applyFont="1" applyFill="1" applyBorder="1"/>
    <xf numFmtId="0" fontId="16" fillId="3" borderId="4" xfId="0" applyFont="1" applyFill="1" applyBorder="1" applyAlignment="1">
      <alignment horizontal="left" wrapText="1"/>
    </xf>
    <xf numFmtId="164" fontId="16" fillId="3" borderId="4" xfId="0" applyNumberFormat="1" applyFont="1" applyFill="1" applyBorder="1" applyAlignment="1">
      <alignment horizontal="center" wrapText="1"/>
    </xf>
    <xf numFmtId="164" fontId="16" fillId="2" borderId="4" xfId="0" applyNumberFormat="1" applyFont="1" applyFill="1" applyBorder="1" applyAlignment="1">
      <alignment horizontal="center" wrapText="1"/>
    </xf>
    <xf numFmtId="0" fontId="16" fillId="2" borderId="4" xfId="0" applyFont="1" applyFill="1" applyBorder="1" applyAlignment="1">
      <alignment horizontal="justify" vertical="top" wrapText="1"/>
    </xf>
    <xf numFmtId="0" fontId="16" fillId="2" borderId="4" xfId="0" applyFont="1" applyFill="1" applyBorder="1"/>
    <xf numFmtId="0" fontId="6" fillId="2" borderId="4" xfId="0" applyFont="1" applyFill="1" applyBorder="1" applyAlignment="1">
      <alignment wrapText="1"/>
    </xf>
    <xf numFmtId="49" fontId="11" fillId="0" borderId="4" xfId="0" applyNumberFormat="1" applyFont="1" applyFill="1" applyBorder="1" applyAlignment="1">
      <alignment horizontal="center" wrapText="1"/>
    </xf>
    <xf numFmtId="3" fontId="11" fillId="0" borderId="4" xfId="0" applyNumberFormat="1" applyFont="1" applyFill="1" applyBorder="1" applyAlignment="1">
      <alignment horizontal="center" wrapText="1"/>
    </xf>
    <xf numFmtId="3" fontId="14" fillId="2" borderId="4" xfId="0" applyNumberFormat="1" applyFont="1" applyFill="1" applyBorder="1" applyAlignment="1">
      <alignment horizontal="center" wrapText="1"/>
    </xf>
    <xf numFmtId="3" fontId="7" fillId="0" borderId="4" xfId="0" applyNumberFormat="1" applyFont="1" applyFill="1" applyBorder="1" applyAlignment="1">
      <alignment horizontal="center"/>
    </xf>
    <xf numFmtId="3" fontId="16" fillId="0" borderId="4" xfId="2" applyNumberFormat="1" applyFont="1" applyFill="1" applyBorder="1" applyAlignment="1">
      <alignment horizontal="center"/>
    </xf>
    <xf numFmtId="3" fontId="6" fillId="0" borderId="4" xfId="2" applyNumberFormat="1" applyFont="1" applyFill="1" applyBorder="1" applyAlignment="1">
      <alignment horizontal="center"/>
    </xf>
    <xf numFmtId="3" fontId="14" fillId="2" borderId="4" xfId="0" applyNumberFormat="1" applyFont="1" applyFill="1" applyBorder="1" applyAlignment="1">
      <alignment horizontal="center"/>
    </xf>
    <xf numFmtId="3" fontId="16" fillId="2" borderId="4" xfId="0" applyNumberFormat="1" applyFont="1" applyFill="1" applyBorder="1" applyAlignment="1">
      <alignment horizontal="center"/>
    </xf>
    <xf numFmtId="3" fontId="6" fillId="2" borderId="4" xfId="0" applyNumberFormat="1" applyFont="1" applyFill="1" applyBorder="1" applyAlignment="1">
      <alignment horizontal="center"/>
    </xf>
    <xf numFmtId="0" fontId="14" fillId="2" borderId="0" xfId="0" applyFont="1" applyFill="1"/>
    <xf numFmtId="0" fontId="6" fillId="2" borderId="8" xfId="0" applyFont="1" applyFill="1" applyBorder="1" applyAlignment="1">
      <alignment horizontal="left" wrapText="1"/>
    </xf>
    <xf numFmtId="3" fontId="6" fillId="3" borderId="4" xfId="2" applyNumberFormat="1" applyFont="1" applyFill="1" applyBorder="1" applyAlignment="1">
      <alignment horizontal="center"/>
    </xf>
    <xf numFmtId="0" fontId="0" fillId="2" borderId="0" xfId="0" applyFont="1" applyFill="1" applyAlignment="1"/>
    <xf numFmtId="0" fontId="8" fillId="2" borderId="0" xfId="0" applyFont="1" applyFill="1" applyBorder="1" applyAlignment="1">
      <alignment horizontal="center" wrapText="1"/>
    </xf>
    <xf numFmtId="0" fontId="9" fillId="2" borderId="4" xfId="0" applyFont="1" applyFill="1" applyBorder="1" applyAlignment="1">
      <alignment horizontal="center" vertical="center" wrapText="1"/>
    </xf>
    <xf numFmtId="164" fontId="9" fillId="2" borderId="4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49" fontId="9" fillId="0" borderId="4" xfId="0" applyNumberFormat="1" applyFont="1" applyFill="1" applyBorder="1" applyAlignment="1">
      <alignment horizontal="center" vertical="center" wrapText="1"/>
    </xf>
    <xf numFmtId="9" fontId="9" fillId="2" borderId="4" xfId="1" applyFont="1" applyFill="1" applyBorder="1" applyAlignment="1">
      <alignment horizontal="left" vertical="center" wrapText="1"/>
    </xf>
    <xf numFmtId="0" fontId="9" fillId="2" borderId="4" xfId="0" applyFont="1" applyFill="1" applyBorder="1" applyAlignment="1">
      <alignment horizontal="center" vertical="center"/>
    </xf>
    <xf numFmtId="3" fontId="9" fillId="0" borderId="4" xfId="0" applyNumberFormat="1" applyFont="1" applyFill="1" applyBorder="1" applyAlignment="1">
      <alignment horizontal="center" vertical="center" wrapText="1"/>
    </xf>
    <xf numFmtId="3" fontId="9" fillId="0" borderId="5" xfId="0" applyNumberFormat="1" applyFont="1" applyFill="1" applyBorder="1" applyAlignment="1">
      <alignment horizontal="center" vertical="center" wrapText="1"/>
    </xf>
    <xf numFmtId="3" fontId="9" fillId="0" borderId="7" xfId="0" applyNumberFormat="1" applyFont="1" applyFill="1" applyBorder="1" applyAlignment="1">
      <alignment horizontal="center" vertical="center" wrapText="1"/>
    </xf>
    <xf numFmtId="3" fontId="9" fillId="0" borderId="6" xfId="0" applyNumberFormat="1" applyFont="1" applyFill="1" applyBorder="1" applyAlignment="1">
      <alignment horizontal="center" vertical="center" wrapText="1"/>
    </xf>
  </cellXfs>
  <cellStyles count="3">
    <cellStyle name="Обычный" xfId="0" builtinId="0"/>
    <cellStyle name="Процентный" xfId="1" builtinId="5"/>
    <cellStyle name="Финансовый [0]" xfId="2" builtin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7"/>
  <sheetViews>
    <sheetView showZeros="0" view="pageBreakPreview" topLeftCell="B55" zoomScale="79" zoomScaleNormal="87" zoomScaleSheetLayoutView="79" workbookViewId="0">
      <selection activeCell="G70" sqref="G70"/>
    </sheetView>
  </sheetViews>
  <sheetFormatPr defaultRowHeight="16.5"/>
  <cols>
    <col min="1" max="1" width="10.85546875" style="8" hidden="1" customWidth="1"/>
    <col min="2" max="2" width="71.7109375" style="15" customWidth="1"/>
    <col min="3" max="3" width="9.7109375" style="16" customWidth="1"/>
    <col min="4" max="4" width="8.28515625" style="17" customWidth="1"/>
    <col min="5" max="5" width="8.140625" style="17" customWidth="1"/>
    <col min="6" max="6" width="12" style="18" customWidth="1"/>
    <col min="7" max="7" width="8.5703125" style="11" customWidth="1"/>
    <col min="8" max="8" width="13.7109375" style="14" customWidth="1"/>
    <col min="9" max="9" width="17" style="14" customWidth="1"/>
    <col min="10" max="16384" width="9.140625" style="10"/>
  </cols>
  <sheetData>
    <row r="1" spans="1:9" ht="4.5" customHeight="1">
      <c r="A1" s="89" t="s">
        <v>100</v>
      </c>
      <c r="B1" s="89"/>
      <c r="C1" s="89"/>
      <c r="D1" s="89"/>
      <c r="E1" s="89"/>
      <c r="F1" s="89"/>
      <c r="G1" s="89"/>
      <c r="H1" s="89"/>
      <c r="I1" s="89"/>
    </row>
    <row r="2" spans="1:9" ht="42.75" hidden="1" customHeight="1">
      <c r="A2" s="89"/>
      <c r="B2" s="89"/>
      <c r="C2" s="89"/>
      <c r="D2" s="89"/>
      <c r="E2" s="89"/>
      <c r="F2" s="89"/>
      <c r="G2" s="89"/>
      <c r="H2" s="89"/>
      <c r="I2" s="89"/>
    </row>
    <row r="3" spans="1:9" ht="42.75" customHeight="1">
      <c r="A3" s="89"/>
      <c r="B3" s="89"/>
      <c r="C3" s="89"/>
      <c r="D3" s="89"/>
      <c r="E3" s="89"/>
      <c r="F3" s="89"/>
      <c r="G3" s="89"/>
      <c r="H3" s="89"/>
      <c r="I3" s="89"/>
    </row>
    <row r="4" spans="1:9" ht="42.75" customHeight="1" thickBot="1">
      <c r="A4" s="4"/>
      <c r="B4" s="24"/>
      <c r="C4" s="25"/>
      <c r="D4" s="26"/>
      <c r="E4" s="26"/>
      <c r="F4" s="26"/>
      <c r="G4" s="27"/>
      <c r="H4" s="12"/>
      <c r="I4" s="12"/>
    </row>
    <row r="5" spans="1:9" ht="42.75" customHeight="1">
      <c r="A5" s="92" t="s">
        <v>11</v>
      </c>
      <c r="B5" s="95" t="s">
        <v>5</v>
      </c>
      <c r="C5" s="96" t="s">
        <v>11</v>
      </c>
      <c r="D5" s="90" t="s">
        <v>12</v>
      </c>
      <c r="E5" s="90" t="s">
        <v>13</v>
      </c>
      <c r="F5" s="91" t="s">
        <v>9</v>
      </c>
      <c r="G5" s="94" t="s">
        <v>10</v>
      </c>
      <c r="H5" s="97" t="s">
        <v>73</v>
      </c>
      <c r="I5" s="97" t="s">
        <v>6</v>
      </c>
    </row>
    <row r="6" spans="1:9" ht="42.75" customHeight="1">
      <c r="A6" s="93"/>
      <c r="B6" s="95"/>
      <c r="C6" s="96"/>
      <c r="D6" s="90"/>
      <c r="E6" s="90"/>
      <c r="F6" s="91"/>
      <c r="G6" s="94"/>
      <c r="H6" s="97"/>
      <c r="I6" s="97"/>
    </row>
    <row r="7" spans="1:9" ht="47.25" customHeight="1">
      <c r="A7" s="93"/>
      <c r="B7" s="95"/>
      <c r="C7" s="96"/>
      <c r="D7" s="90"/>
      <c r="E7" s="90"/>
      <c r="F7" s="91"/>
      <c r="G7" s="94"/>
      <c r="H7" s="97"/>
      <c r="I7" s="97"/>
    </row>
    <row r="8" spans="1:9">
      <c r="A8" s="6"/>
      <c r="B8" s="28"/>
      <c r="C8" s="29"/>
      <c r="D8" s="30"/>
      <c r="E8" s="30"/>
      <c r="F8" s="31"/>
      <c r="G8" s="32"/>
      <c r="H8" s="33"/>
      <c r="I8" s="33"/>
    </row>
    <row r="9" spans="1:9" s="2" customFormat="1" ht="40.5">
      <c r="A9" s="5">
        <v>909</v>
      </c>
      <c r="B9" s="34" t="s">
        <v>4</v>
      </c>
      <c r="C9" s="35">
        <v>909</v>
      </c>
      <c r="D9" s="36"/>
      <c r="E9" s="36"/>
      <c r="F9" s="37"/>
      <c r="G9" s="38"/>
      <c r="H9" s="39"/>
      <c r="I9" s="35">
        <f>I10+I32+I101</f>
        <v>655959</v>
      </c>
    </row>
    <row r="10" spans="1:9" s="3" customFormat="1" ht="18.75">
      <c r="A10" s="7"/>
      <c r="B10" s="40" t="s">
        <v>3</v>
      </c>
      <c r="C10" s="41">
        <f t="shared" ref="C10:C50" si="0">C9</f>
        <v>909</v>
      </c>
      <c r="D10" s="42" t="s">
        <v>15</v>
      </c>
      <c r="E10" s="42" t="s">
        <v>1</v>
      </c>
      <c r="F10" s="43"/>
      <c r="G10" s="44"/>
      <c r="H10" s="45"/>
      <c r="I10" s="46">
        <f>I11</f>
        <v>240343</v>
      </c>
    </row>
    <row r="11" spans="1:9" s="3" customFormat="1" ht="50.25">
      <c r="A11" s="7"/>
      <c r="B11" s="28" t="s">
        <v>82</v>
      </c>
      <c r="C11" s="41">
        <f t="shared" si="0"/>
        <v>909</v>
      </c>
      <c r="D11" s="30" t="s">
        <v>15</v>
      </c>
      <c r="E11" s="30" t="s">
        <v>1</v>
      </c>
      <c r="F11" s="31" t="s">
        <v>48</v>
      </c>
      <c r="G11" s="44"/>
      <c r="H11" s="45"/>
      <c r="I11" s="46">
        <f>I12</f>
        <v>240343</v>
      </c>
    </row>
    <row r="12" spans="1:9" s="3" customFormat="1" ht="33" customHeight="1">
      <c r="A12" s="7"/>
      <c r="B12" s="28" t="s">
        <v>83</v>
      </c>
      <c r="C12" s="41">
        <f t="shared" si="0"/>
        <v>909</v>
      </c>
      <c r="D12" s="30" t="s">
        <v>15</v>
      </c>
      <c r="E12" s="30" t="s">
        <v>1</v>
      </c>
      <c r="F12" s="47" t="s">
        <v>63</v>
      </c>
      <c r="G12" s="47"/>
      <c r="H12" s="45"/>
      <c r="I12" s="48">
        <f>I13+I28</f>
        <v>240343</v>
      </c>
    </row>
    <row r="13" spans="1:9" ht="18.75">
      <c r="A13" s="6"/>
      <c r="B13" s="28" t="s">
        <v>93</v>
      </c>
      <c r="C13" s="41">
        <f t="shared" si="0"/>
        <v>909</v>
      </c>
      <c r="D13" s="30" t="s">
        <v>15</v>
      </c>
      <c r="E13" s="30" t="s">
        <v>1</v>
      </c>
      <c r="F13" s="47" t="s">
        <v>91</v>
      </c>
      <c r="G13" s="32"/>
      <c r="H13" s="33"/>
      <c r="I13" s="49">
        <f>I14+I17+I19+I22+I25</f>
        <v>240343</v>
      </c>
    </row>
    <row r="14" spans="1:9" ht="33.75">
      <c r="A14" s="6"/>
      <c r="B14" s="28" t="s">
        <v>8</v>
      </c>
      <c r="C14" s="41">
        <f t="shared" si="0"/>
        <v>909</v>
      </c>
      <c r="D14" s="30" t="s">
        <v>15</v>
      </c>
      <c r="E14" s="30" t="s">
        <v>1</v>
      </c>
      <c r="F14" s="47" t="s">
        <v>92</v>
      </c>
      <c r="G14" s="32"/>
      <c r="H14" s="33"/>
      <c r="I14" s="49">
        <f>I15</f>
        <v>216353</v>
      </c>
    </row>
    <row r="15" spans="1:9" ht="18.75">
      <c r="A15" s="6"/>
      <c r="B15" s="28" t="s">
        <v>31</v>
      </c>
      <c r="C15" s="41">
        <f t="shared" si="0"/>
        <v>909</v>
      </c>
      <c r="D15" s="30" t="s">
        <v>15</v>
      </c>
      <c r="E15" s="30" t="s">
        <v>1</v>
      </c>
      <c r="F15" s="47" t="s">
        <v>92</v>
      </c>
      <c r="G15" s="32" t="s">
        <v>32</v>
      </c>
      <c r="H15" s="33"/>
      <c r="I15" s="33">
        <f>I16</f>
        <v>216353</v>
      </c>
    </row>
    <row r="16" spans="1:9" ht="33.75">
      <c r="A16" s="6"/>
      <c r="B16" s="28" t="s">
        <v>84</v>
      </c>
      <c r="C16" s="41">
        <f t="shared" si="0"/>
        <v>909</v>
      </c>
      <c r="D16" s="30" t="s">
        <v>15</v>
      </c>
      <c r="E16" s="30" t="s">
        <v>1</v>
      </c>
      <c r="F16" s="47" t="s">
        <v>92</v>
      </c>
      <c r="G16" s="32" t="s">
        <v>32</v>
      </c>
      <c r="H16" s="33">
        <v>241</v>
      </c>
      <c r="I16" s="47">
        <f>216353</f>
        <v>216353</v>
      </c>
    </row>
    <row r="17" spans="1:9" ht="66.75">
      <c r="A17" s="6"/>
      <c r="B17" s="28" t="s">
        <v>34</v>
      </c>
      <c r="C17" s="41">
        <f>C15</f>
        <v>909</v>
      </c>
      <c r="D17" s="30" t="s">
        <v>15</v>
      </c>
      <c r="E17" s="30" t="s">
        <v>1</v>
      </c>
      <c r="F17" s="47" t="s">
        <v>94</v>
      </c>
      <c r="G17" s="32"/>
      <c r="H17" s="33"/>
      <c r="I17" s="49">
        <f>I18</f>
        <v>3959</v>
      </c>
    </row>
    <row r="18" spans="1:9" ht="18.75">
      <c r="A18" s="6"/>
      <c r="B18" s="28" t="s">
        <v>31</v>
      </c>
      <c r="C18" s="41">
        <f t="shared" si="0"/>
        <v>909</v>
      </c>
      <c r="D18" s="30" t="s">
        <v>15</v>
      </c>
      <c r="E18" s="30" t="s">
        <v>1</v>
      </c>
      <c r="F18" s="47" t="s">
        <v>94</v>
      </c>
      <c r="G18" s="32" t="s">
        <v>32</v>
      </c>
      <c r="H18" s="33"/>
      <c r="I18" s="33">
        <f>I21</f>
        <v>3959</v>
      </c>
    </row>
    <row r="19" spans="1:9" s="20" customFormat="1" ht="66.75" hidden="1">
      <c r="A19" s="19"/>
      <c r="B19" s="50" t="s">
        <v>42</v>
      </c>
      <c r="C19" s="51">
        <f t="shared" si="0"/>
        <v>909</v>
      </c>
      <c r="D19" s="52" t="s">
        <v>15</v>
      </c>
      <c r="E19" s="52" t="s">
        <v>1</v>
      </c>
      <c r="F19" s="53" t="s">
        <v>95</v>
      </c>
      <c r="G19" s="54"/>
      <c r="H19" s="55"/>
      <c r="I19" s="56">
        <f>I20</f>
        <v>0</v>
      </c>
    </row>
    <row r="20" spans="1:9" s="20" customFormat="1" ht="18.75" hidden="1">
      <c r="A20" s="19"/>
      <c r="B20" s="50" t="s">
        <v>31</v>
      </c>
      <c r="C20" s="51">
        <f t="shared" si="0"/>
        <v>909</v>
      </c>
      <c r="D20" s="52" t="s">
        <v>15</v>
      </c>
      <c r="E20" s="52" t="s">
        <v>1</v>
      </c>
      <c r="F20" s="53" t="s">
        <v>95</v>
      </c>
      <c r="G20" s="54" t="s">
        <v>32</v>
      </c>
      <c r="H20" s="55"/>
      <c r="I20" s="55"/>
    </row>
    <row r="21" spans="1:9" s="20" customFormat="1" ht="33.75">
      <c r="A21" s="19"/>
      <c r="B21" s="28" t="s">
        <v>84</v>
      </c>
      <c r="C21" s="41">
        <f t="shared" si="0"/>
        <v>909</v>
      </c>
      <c r="D21" s="30" t="s">
        <v>15</v>
      </c>
      <c r="E21" s="30" t="s">
        <v>1</v>
      </c>
      <c r="F21" s="47" t="s">
        <v>94</v>
      </c>
      <c r="G21" s="32" t="s">
        <v>32</v>
      </c>
      <c r="H21" s="33">
        <v>241</v>
      </c>
      <c r="I21" s="33">
        <v>3959</v>
      </c>
    </row>
    <row r="22" spans="1:9" ht="83.25">
      <c r="A22" s="6"/>
      <c r="B22" s="28" t="s">
        <v>43</v>
      </c>
      <c r="C22" s="41">
        <f>C20</f>
        <v>909</v>
      </c>
      <c r="D22" s="30" t="s">
        <v>15</v>
      </c>
      <c r="E22" s="30" t="s">
        <v>1</v>
      </c>
      <c r="F22" s="47" t="s">
        <v>95</v>
      </c>
      <c r="G22" s="32"/>
      <c r="H22" s="33"/>
      <c r="I22" s="49">
        <f>I23</f>
        <v>3781</v>
      </c>
    </row>
    <row r="23" spans="1:9" ht="18.75">
      <c r="A23" s="6"/>
      <c r="B23" s="28" t="s">
        <v>31</v>
      </c>
      <c r="C23" s="41">
        <f t="shared" ref="C23:C24" si="1">C21</f>
        <v>909</v>
      </c>
      <c r="D23" s="30" t="s">
        <v>15</v>
      </c>
      <c r="E23" s="30" t="s">
        <v>1</v>
      </c>
      <c r="F23" s="47" t="s">
        <v>95</v>
      </c>
      <c r="G23" s="32" t="s">
        <v>32</v>
      </c>
      <c r="H23" s="33"/>
      <c r="I23" s="33">
        <f>SUM(I24:I24)</f>
        <v>3781</v>
      </c>
    </row>
    <row r="24" spans="1:9" ht="33.75">
      <c r="A24" s="6"/>
      <c r="B24" s="28" t="s">
        <v>85</v>
      </c>
      <c r="C24" s="41">
        <f t="shared" si="1"/>
        <v>909</v>
      </c>
      <c r="D24" s="30" t="s">
        <v>15</v>
      </c>
      <c r="E24" s="30" t="s">
        <v>1</v>
      </c>
      <c r="F24" s="47" t="s">
        <v>95</v>
      </c>
      <c r="G24" s="32" t="s">
        <v>32</v>
      </c>
      <c r="H24" s="33">
        <v>242</v>
      </c>
      <c r="I24" s="33">
        <v>3781</v>
      </c>
    </row>
    <row r="25" spans="1:9" ht="83.25">
      <c r="A25" s="6"/>
      <c r="B25" s="28" t="s">
        <v>44</v>
      </c>
      <c r="C25" s="41">
        <f>C23</f>
        <v>909</v>
      </c>
      <c r="D25" s="30" t="s">
        <v>15</v>
      </c>
      <c r="E25" s="30" t="s">
        <v>1</v>
      </c>
      <c r="F25" s="47" t="s">
        <v>96</v>
      </c>
      <c r="G25" s="32"/>
      <c r="H25" s="33"/>
      <c r="I25" s="49">
        <f>I26</f>
        <v>16250</v>
      </c>
    </row>
    <row r="26" spans="1:9" ht="18.75">
      <c r="A26" s="6"/>
      <c r="B26" s="28" t="s">
        <v>31</v>
      </c>
      <c r="C26" s="41">
        <f>C25</f>
        <v>909</v>
      </c>
      <c r="D26" s="30" t="s">
        <v>15</v>
      </c>
      <c r="E26" s="30" t="s">
        <v>1</v>
      </c>
      <c r="F26" s="47" t="s">
        <v>96</v>
      </c>
      <c r="G26" s="32" t="s">
        <v>32</v>
      </c>
      <c r="H26" s="33"/>
      <c r="I26" s="33">
        <f>I27</f>
        <v>16250</v>
      </c>
    </row>
    <row r="27" spans="1:9" ht="33.75">
      <c r="A27" s="6"/>
      <c r="B27" s="28" t="s">
        <v>84</v>
      </c>
      <c r="C27" s="41">
        <f t="shared" si="0"/>
        <v>909</v>
      </c>
      <c r="D27" s="30" t="s">
        <v>15</v>
      </c>
      <c r="E27" s="30" t="s">
        <v>1</v>
      </c>
      <c r="F27" s="47" t="s">
        <v>96</v>
      </c>
      <c r="G27" s="32" t="s">
        <v>32</v>
      </c>
      <c r="H27" s="33">
        <v>241</v>
      </c>
      <c r="I27" s="33">
        <v>16250</v>
      </c>
    </row>
    <row r="28" spans="1:9" ht="18.75" hidden="1">
      <c r="A28" s="6"/>
      <c r="B28" s="28" t="s">
        <v>16</v>
      </c>
      <c r="C28" s="41">
        <f>C26</f>
        <v>909</v>
      </c>
      <c r="D28" s="30" t="s">
        <v>15</v>
      </c>
      <c r="E28" s="30" t="s">
        <v>1</v>
      </c>
      <c r="F28" s="47" t="s">
        <v>104</v>
      </c>
      <c r="G28" s="32"/>
      <c r="H28" s="33"/>
      <c r="I28" s="81">
        <f>I29</f>
        <v>0</v>
      </c>
    </row>
    <row r="29" spans="1:9" ht="18.75" hidden="1">
      <c r="A29" s="6"/>
      <c r="B29" s="28" t="s">
        <v>105</v>
      </c>
      <c r="C29" s="41">
        <f>C27</f>
        <v>909</v>
      </c>
      <c r="D29" s="30" t="s">
        <v>15</v>
      </c>
      <c r="E29" s="30" t="s">
        <v>1</v>
      </c>
      <c r="F29" s="47" t="s">
        <v>103</v>
      </c>
      <c r="G29" s="32"/>
      <c r="H29" s="33"/>
      <c r="I29" s="81">
        <f>I30</f>
        <v>0</v>
      </c>
    </row>
    <row r="30" spans="1:9" ht="33.75" hidden="1">
      <c r="A30" s="6"/>
      <c r="B30" s="86" t="s">
        <v>18</v>
      </c>
      <c r="C30" s="41">
        <f t="shared" ref="C30:C31" si="2">C28</f>
        <v>909</v>
      </c>
      <c r="D30" s="30" t="s">
        <v>15</v>
      </c>
      <c r="E30" s="30" t="s">
        <v>1</v>
      </c>
      <c r="F30" s="47" t="s">
        <v>103</v>
      </c>
      <c r="G30" s="32" t="s">
        <v>17</v>
      </c>
      <c r="H30" s="33"/>
      <c r="I30" s="81">
        <f>I31</f>
        <v>0</v>
      </c>
    </row>
    <row r="31" spans="1:9" ht="18.75" hidden="1">
      <c r="A31" s="6"/>
      <c r="B31" s="85" t="s">
        <v>77</v>
      </c>
      <c r="C31" s="41">
        <f t="shared" si="2"/>
        <v>909</v>
      </c>
      <c r="D31" s="30" t="s">
        <v>15</v>
      </c>
      <c r="E31" s="30" t="s">
        <v>1</v>
      </c>
      <c r="F31" s="47" t="s">
        <v>103</v>
      </c>
      <c r="G31" s="32" t="s">
        <v>17</v>
      </c>
      <c r="H31" s="33">
        <v>290</v>
      </c>
      <c r="I31" s="87"/>
    </row>
    <row r="32" spans="1:9" s="9" customFormat="1" ht="18.75">
      <c r="A32" s="6"/>
      <c r="B32" s="40" t="s">
        <v>7</v>
      </c>
      <c r="C32" s="57">
        <f>C26</f>
        <v>909</v>
      </c>
      <c r="D32" s="42" t="s">
        <v>15</v>
      </c>
      <c r="E32" s="42" t="s">
        <v>0</v>
      </c>
      <c r="F32" s="43"/>
      <c r="G32" s="44"/>
      <c r="H32" s="45"/>
      <c r="I32" s="46">
        <f>I33+I38+I93</f>
        <v>415285</v>
      </c>
    </row>
    <row r="33" spans="1:9" s="9" customFormat="1" ht="93.75">
      <c r="A33" s="6"/>
      <c r="B33" s="58" t="s">
        <v>45</v>
      </c>
      <c r="C33" s="47">
        <f>C22</f>
        <v>909</v>
      </c>
      <c r="D33" s="30" t="s">
        <v>15</v>
      </c>
      <c r="E33" s="30" t="s">
        <v>0</v>
      </c>
      <c r="F33" s="31" t="s">
        <v>29</v>
      </c>
      <c r="G33" s="32"/>
      <c r="H33" s="45"/>
      <c r="I33" s="59">
        <f>I34</f>
        <v>852</v>
      </c>
    </row>
    <row r="34" spans="1:9" s="9" customFormat="1" ht="18.75">
      <c r="A34" s="6"/>
      <c r="B34" s="28" t="s">
        <v>16</v>
      </c>
      <c r="C34" s="47">
        <f>C23</f>
        <v>909</v>
      </c>
      <c r="D34" s="30" t="s">
        <v>15</v>
      </c>
      <c r="E34" s="30" t="s">
        <v>0</v>
      </c>
      <c r="F34" s="31" t="s">
        <v>30</v>
      </c>
      <c r="G34" s="32"/>
      <c r="H34" s="45"/>
      <c r="I34" s="59">
        <f>I35</f>
        <v>852</v>
      </c>
    </row>
    <row r="35" spans="1:9" s="9" customFormat="1" ht="18.75">
      <c r="A35" s="6"/>
      <c r="B35" s="28" t="s">
        <v>35</v>
      </c>
      <c r="C35" s="47">
        <f>C25</f>
        <v>909</v>
      </c>
      <c r="D35" s="30" t="s">
        <v>15</v>
      </c>
      <c r="E35" s="30" t="s">
        <v>0</v>
      </c>
      <c r="F35" s="31" t="s">
        <v>90</v>
      </c>
      <c r="G35" s="32"/>
      <c r="H35" s="45"/>
      <c r="I35" s="59">
        <f>I36</f>
        <v>852</v>
      </c>
    </row>
    <row r="36" spans="1:9" s="9" customFormat="1" ht="33.75">
      <c r="A36" s="6"/>
      <c r="B36" s="28" t="s">
        <v>18</v>
      </c>
      <c r="C36" s="47">
        <f>C26</f>
        <v>909</v>
      </c>
      <c r="D36" s="30" t="s">
        <v>15</v>
      </c>
      <c r="E36" s="30" t="s">
        <v>0</v>
      </c>
      <c r="F36" s="31" t="s">
        <v>90</v>
      </c>
      <c r="G36" s="32" t="s">
        <v>17</v>
      </c>
      <c r="H36" s="45"/>
      <c r="I36" s="59">
        <f>I37</f>
        <v>852</v>
      </c>
    </row>
    <row r="37" spans="1:9" s="9" customFormat="1" ht="18.75">
      <c r="A37" s="6"/>
      <c r="B37" s="28" t="s">
        <v>87</v>
      </c>
      <c r="C37" s="47">
        <f>C32</f>
        <v>909</v>
      </c>
      <c r="D37" s="30" t="s">
        <v>15</v>
      </c>
      <c r="E37" s="30" t="s">
        <v>0</v>
      </c>
      <c r="F37" s="31" t="s">
        <v>90</v>
      </c>
      <c r="G37" s="32" t="s">
        <v>17</v>
      </c>
      <c r="H37" s="32">
        <v>226</v>
      </c>
      <c r="I37" s="59">
        <v>852</v>
      </c>
    </row>
    <row r="38" spans="1:9" s="9" customFormat="1" ht="49.5">
      <c r="A38" s="6"/>
      <c r="B38" s="28" t="s">
        <v>70</v>
      </c>
      <c r="C38" s="47">
        <f>C19</f>
        <v>909</v>
      </c>
      <c r="D38" s="30" t="s">
        <v>15</v>
      </c>
      <c r="E38" s="30" t="s">
        <v>0</v>
      </c>
      <c r="F38" s="31" t="s">
        <v>48</v>
      </c>
      <c r="G38" s="32"/>
      <c r="H38" s="33"/>
      <c r="I38" s="49">
        <f>I39+I44+I53</f>
        <v>339108</v>
      </c>
    </row>
    <row r="39" spans="1:9" s="9" customFormat="1" ht="33">
      <c r="A39" s="6"/>
      <c r="B39" s="28" t="s">
        <v>69</v>
      </c>
      <c r="C39" s="47">
        <f t="shared" si="0"/>
        <v>909</v>
      </c>
      <c r="D39" s="30" t="s">
        <v>22</v>
      </c>
      <c r="E39" s="30" t="s">
        <v>0</v>
      </c>
      <c r="F39" s="31" t="s">
        <v>49</v>
      </c>
      <c r="G39" s="32"/>
      <c r="H39" s="33"/>
      <c r="I39" s="49">
        <f t="shared" ref="I39:I41" si="3">I40</f>
        <v>241734</v>
      </c>
    </row>
    <row r="40" spans="1:9" s="9" customFormat="1">
      <c r="A40" s="6"/>
      <c r="B40" s="28" t="s">
        <v>16</v>
      </c>
      <c r="C40" s="47">
        <f t="shared" si="0"/>
        <v>909</v>
      </c>
      <c r="D40" s="30" t="s">
        <v>22</v>
      </c>
      <c r="E40" s="30" t="s">
        <v>0</v>
      </c>
      <c r="F40" s="31" t="s">
        <v>46</v>
      </c>
      <c r="G40" s="32"/>
      <c r="H40" s="33"/>
      <c r="I40" s="49">
        <f t="shared" si="3"/>
        <v>241734</v>
      </c>
    </row>
    <row r="41" spans="1:9" s="9" customFormat="1">
      <c r="A41" s="6"/>
      <c r="B41" s="28" t="s">
        <v>35</v>
      </c>
      <c r="C41" s="47">
        <f>C23</f>
        <v>909</v>
      </c>
      <c r="D41" s="30" t="s">
        <v>15</v>
      </c>
      <c r="E41" s="30" t="s">
        <v>0</v>
      </c>
      <c r="F41" s="31" t="s">
        <v>47</v>
      </c>
      <c r="G41" s="32"/>
      <c r="H41" s="33"/>
      <c r="I41" s="49">
        <f t="shared" si="3"/>
        <v>241734</v>
      </c>
    </row>
    <row r="42" spans="1:9" s="9" customFormat="1" ht="35.25" customHeight="1">
      <c r="A42" s="6"/>
      <c r="B42" s="28" t="s">
        <v>18</v>
      </c>
      <c r="C42" s="47">
        <f t="shared" si="0"/>
        <v>909</v>
      </c>
      <c r="D42" s="30" t="s">
        <v>22</v>
      </c>
      <c r="E42" s="30" t="s">
        <v>0</v>
      </c>
      <c r="F42" s="31" t="s">
        <v>47</v>
      </c>
      <c r="G42" s="32" t="s">
        <v>17</v>
      </c>
      <c r="H42" s="33"/>
      <c r="I42" s="33">
        <f>I43</f>
        <v>241734</v>
      </c>
    </row>
    <row r="43" spans="1:9" s="9" customFormat="1" ht="26.25" customHeight="1">
      <c r="A43" s="6"/>
      <c r="B43" s="28" t="s">
        <v>86</v>
      </c>
      <c r="C43" s="47">
        <f t="shared" si="0"/>
        <v>909</v>
      </c>
      <c r="D43" s="30" t="s">
        <v>22</v>
      </c>
      <c r="E43" s="30" t="s">
        <v>0</v>
      </c>
      <c r="F43" s="31" t="s">
        <v>47</v>
      </c>
      <c r="G43" s="32" t="s">
        <v>17</v>
      </c>
      <c r="H43" s="33">
        <v>225</v>
      </c>
      <c r="I43" s="33">
        <f>233719+8015</f>
        <v>241734</v>
      </c>
    </row>
    <row r="44" spans="1:9" s="9" customFormat="1" ht="49.5">
      <c r="A44" s="6"/>
      <c r="B44" s="28" t="s">
        <v>68</v>
      </c>
      <c r="C44" s="47">
        <f>C42</f>
        <v>909</v>
      </c>
      <c r="D44" s="30" t="s">
        <v>22</v>
      </c>
      <c r="E44" s="30" t="s">
        <v>0</v>
      </c>
      <c r="F44" s="31" t="s">
        <v>50</v>
      </c>
      <c r="G44" s="32"/>
      <c r="H44" s="33"/>
      <c r="I44" s="49">
        <f>I45</f>
        <v>35217</v>
      </c>
    </row>
    <row r="45" spans="1:9" s="9" customFormat="1">
      <c r="A45" s="6"/>
      <c r="B45" s="28" t="s">
        <v>16</v>
      </c>
      <c r="C45" s="47">
        <f t="shared" si="0"/>
        <v>909</v>
      </c>
      <c r="D45" s="30" t="s">
        <v>22</v>
      </c>
      <c r="E45" s="30" t="s">
        <v>0</v>
      </c>
      <c r="F45" s="31" t="s">
        <v>51</v>
      </c>
      <c r="G45" s="32"/>
      <c r="H45" s="33"/>
      <c r="I45" s="49">
        <f>I46+I49</f>
        <v>35217</v>
      </c>
    </row>
    <row r="46" spans="1:9" s="9" customFormat="1">
      <c r="A46" s="6"/>
      <c r="B46" s="60" t="s">
        <v>24</v>
      </c>
      <c r="C46" s="47">
        <f t="shared" si="0"/>
        <v>909</v>
      </c>
      <c r="D46" s="30" t="s">
        <v>22</v>
      </c>
      <c r="E46" s="30" t="s">
        <v>0</v>
      </c>
      <c r="F46" s="31" t="s">
        <v>52</v>
      </c>
      <c r="G46" s="32"/>
      <c r="H46" s="33"/>
      <c r="I46" s="49">
        <f>I47</f>
        <v>13709</v>
      </c>
    </row>
    <row r="47" spans="1:9" s="9" customFormat="1" ht="33">
      <c r="A47" s="6"/>
      <c r="B47" s="28" t="s">
        <v>26</v>
      </c>
      <c r="C47" s="47">
        <f t="shared" si="0"/>
        <v>909</v>
      </c>
      <c r="D47" s="30" t="s">
        <v>22</v>
      </c>
      <c r="E47" s="30" t="s">
        <v>0</v>
      </c>
      <c r="F47" s="31" t="s">
        <v>52</v>
      </c>
      <c r="G47" s="32" t="s">
        <v>27</v>
      </c>
      <c r="H47" s="33"/>
      <c r="I47" s="33">
        <f>I48</f>
        <v>13709</v>
      </c>
    </row>
    <row r="48" spans="1:9" s="9" customFormat="1" ht="23.25" customHeight="1">
      <c r="A48" s="6"/>
      <c r="B48" s="28" t="s">
        <v>87</v>
      </c>
      <c r="C48" s="47">
        <f t="shared" si="0"/>
        <v>909</v>
      </c>
      <c r="D48" s="30" t="s">
        <v>22</v>
      </c>
      <c r="E48" s="30" t="s">
        <v>0</v>
      </c>
      <c r="F48" s="31" t="s">
        <v>52</v>
      </c>
      <c r="G48" s="32" t="s">
        <v>27</v>
      </c>
      <c r="H48" s="33">
        <v>226</v>
      </c>
      <c r="I48" s="33">
        <f>8544+5165</f>
        <v>13709</v>
      </c>
    </row>
    <row r="49" spans="1:9" s="9" customFormat="1">
      <c r="A49" s="6"/>
      <c r="B49" s="28" t="s">
        <v>35</v>
      </c>
      <c r="C49" s="47">
        <f>C47</f>
        <v>909</v>
      </c>
      <c r="D49" s="30" t="s">
        <v>22</v>
      </c>
      <c r="E49" s="30" t="s">
        <v>0</v>
      </c>
      <c r="F49" s="31" t="s">
        <v>53</v>
      </c>
      <c r="G49" s="32"/>
      <c r="H49" s="33"/>
      <c r="I49" s="49">
        <f>I50</f>
        <v>21508</v>
      </c>
    </row>
    <row r="50" spans="1:9" s="9" customFormat="1" ht="33">
      <c r="A50" s="6"/>
      <c r="B50" s="28" t="s">
        <v>18</v>
      </c>
      <c r="C50" s="47">
        <f t="shared" si="0"/>
        <v>909</v>
      </c>
      <c r="D50" s="30" t="s">
        <v>22</v>
      </c>
      <c r="E50" s="30" t="s">
        <v>0</v>
      </c>
      <c r="F50" s="31" t="s">
        <v>53</v>
      </c>
      <c r="G50" s="32" t="s">
        <v>17</v>
      </c>
      <c r="H50" s="33"/>
      <c r="I50" s="33">
        <f>I51+I52</f>
        <v>21508</v>
      </c>
    </row>
    <row r="51" spans="1:9" s="9" customFormat="1">
      <c r="A51" s="6"/>
      <c r="B51" s="28" t="s">
        <v>86</v>
      </c>
      <c r="C51" s="47">
        <f>C49</f>
        <v>909</v>
      </c>
      <c r="D51" s="30" t="s">
        <v>22</v>
      </c>
      <c r="E51" s="30" t="s">
        <v>0</v>
      </c>
      <c r="F51" s="31" t="s">
        <v>53</v>
      </c>
      <c r="G51" s="32" t="s">
        <v>17</v>
      </c>
      <c r="H51" s="33">
        <v>225</v>
      </c>
      <c r="I51" s="33"/>
    </row>
    <row r="52" spans="1:9" s="9" customFormat="1">
      <c r="A52" s="6"/>
      <c r="B52" s="28" t="s">
        <v>87</v>
      </c>
      <c r="C52" s="47">
        <f>C50</f>
        <v>909</v>
      </c>
      <c r="D52" s="30" t="s">
        <v>22</v>
      </c>
      <c r="E52" s="30" t="s">
        <v>0</v>
      </c>
      <c r="F52" s="31" t="s">
        <v>53</v>
      </c>
      <c r="G52" s="32" t="s">
        <v>17</v>
      </c>
      <c r="H52" s="33">
        <v>226</v>
      </c>
      <c r="I52" s="33">
        <v>21508</v>
      </c>
    </row>
    <row r="53" spans="1:9" s="9" customFormat="1" ht="33">
      <c r="A53" s="6"/>
      <c r="B53" s="28" t="s">
        <v>65</v>
      </c>
      <c r="C53" s="47">
        <f t="shared" ref="C53:C107" si="4">C51</f>
        <v>909</v>
      </c>
      <c r="D53" s="30" t="s">
        <v>22</v>
      </c>
      <c r="E53" s="30" t="s">
        <v>0</v>
      </c>
      <c r="F53" s="31" t="s">
        <v>54</v>
      </c>
      <c r="G53" s="32"/>
      <c r="H53" s="33"/>
      <c r="I53" s="49">
        <f>I54+I70+I77</f>
        <v>62157</v>
      </c>
    </row>
    <row r="54" spans="1:9" s="9" customFormat="1" ht="33">
      <c r="A54" s="6"/>
      <c r="B54" s="28" t="s">
        <v>21</v>
      </c>
      <c r="C54" s="47">
        <f t="shared" si="4"/>
        <v>909</v>
      </c>
      <c r="D54" s="30" t="s">
        <v>22</v>
      </c>
      <c r="E54" s="30" t="s">
        <v>0</v>
      </c>
      <c r="F54" s="31" t="s">
        <v>55</v>
      </c>
      <c r="G54" s="32"/>
      <c r="H54" s="33"/>
      <c r="I54" s="49">
        <f t="shared" ref="I54" si="5">I55</f>
        <v>35571</v>
      </c>
    </row>
    <row r="55" spans="1:9" s="9" customFormat="1" ht="33">
      <c r="A55" s="6"/>
      <c r="B55" s="28" t="s">
        <v>36</v>
      </c>
      <c r="C55" s="47">
        <f t="shared" si="4"/>
        <v>909</v>
      </c>
      <c r="D55" s="30" t="s">
        <v>22</v>
      </c>
      <c r="E55" s="30" t="s">
        <v>0</v>
      </c>
      <c r="F55" s="31" t="s">
        <v>56</v>
      </c>
      <c r="G55" s="32"/>
      <c r="H55" s="33"/>
      <c r="I55" s="49">
        <f>I56+I59+I68</f>
        <v>35571</v>
      </c>
    </row>
    <row r="56" spans="1:9" s="9" customFormat="1" ht="66">
      <c r="A56" s="6"/>
      <c r="B56" s="28" t="s">
        <v>38</v>
      </c>
      <c r="C56" s="47">
        <f t="shared" si="4"/>
        <v>909</v>
      </c>
      <c r="D56" s="30" t="s">
        <v>22</v>
      </c>
      <c r="E56" s="30" t="s">
        <v>0</v>
      </c>
      <c r="F56" s="31" t="s">
        <v>56</v>
      </c>
      <c r="G56" s="32" t="s">
        <v>39</v>
      </c>
      <c r="H56" s="33"/>
      <c r="I56" s="61">
        <f>SUM(I57:I58)</f>
        <v>12097</v>
      </c>
    </row>
    <row r="57" spans="1:9" s="9" customFormat="1">
      <c r="A57" s="6"/>
      <c r="B57" s="28" t="s">
        <v>74</v>
      </c>
      <c r="C57" s="47">
        <f t="shared" si="4"/>
        <v>909</v>
      </c>
      <c r="D57" s="30" t="s">
        <v>22</v>
      </c>
      <c r="E57" s="30" t="s">
        <v>0</v>
      </c>
      <c r="F57" s="31" t="s">
        <v>56</v>
      </c>
      <c r="G57" s="32" t="s">
        <v>39</v>
      </c>
      <c r="H57" s="33">
        <v>211</v>
      </c>
      <c r="I57" s="61">
        <v>9341</v>
      </c>
    </row>
    <row r="58" spans="1:9" s="9" customFormat="1">
      <c r="A58" s="6"/>
      <c r="B58" s="28" t="s">
        <v>75</v>
      </c>
      <c r="C58" s="47">
        <f t="shared" si="4"/>
        <v>909</v>
      </c>
      <c r="D58" s="30" t="s">
        <v>22</v>
      </c>
      <c r="E58" s="30" t="s">
        <v>0</v>
      </c>
      <c r="F58" s="31" t="s">
        <v>56</v>
      </c>
      <c r="G58" s="32" t="s">
        <v>39</v>
      </c>
      <c r="H58" s="33">
        <v>213</v>
      </c>
      <c r="I58" s="61">
        <v>2756</v>
      </c>
    </row>
    <row r="59" spans="1:9" s="9" customFormat="1" ht="33">
      <c r="A59" s="6"/>
      <c r="B59" s="28" t="s">
        <v>18</v>
      </c>
      <c r="C59" s="47">
        <f t="shared" si="4"/>
        <v>909</v>
      </c>
      <c r="D59" s="30" t="s">
        <v>22</v>
      </c>
      <c r="E59" s="30" t="s">
        <v>0</v>
      </c>
      <c r="F59" s="31" t="s">
        <v>56</v>
      </c>
      <c r="G59" s="32" t="s">
        <v>17</v>
      </c>
      <c r="H59" s="33"/>
      <c r="I59" s="62">
        <f>SUM(I60:I67)</f>
        <v>22382</v>
      </c>
    </row>
    <row r="60" spans="1:9" s="9" customFormat="1">
      <c r="A60" s="6"/>
      <c r="B60" s="63" t="s">
        <v>78</v>
      </c>
      <c r="C60" s="47">
        <f t="shared" si="4"/>
        <v>909</v>
      </c>
      <c r="D60" s="30" t="s">
        <v>22</v>
      </c>
      <c r="E60" s="30" t="s">
        <v>0</v>
      </c>
      <c r="F60" s="31" t="s">
        <v>56</v>
      </c>
      <c r="G60" s="32" t="s">
        <v>17</v>
      </c>
      <c r="H60" s="33">
        <v>221</v>
      </c>
      <c r="I60" s="62">
        <v>249</v>
      </c>
    </row>
    <row r="61" spans="1:9" s="9" customFormat="1">
      <c r="A61" s="6"/>
      <c r="B61" s="64" t="s">
        <v>79</v>
      </c>
      <c r="C61" s="47">
        <f t="shared" si="4"/>
        <v>909</v>
      </c>
      <c r="D61" s="30" t="s">
        <v>22</v>
      </c>
      <c r="E61" s="30" t="s">
        <v>0</v>
      </c>
      <c r="F61" s="31" t="s">
        <v>56</v>
      </c>
      <c r="G61" s="32" t="s">
        <v>17</v>
      </c>
      <c r="H61" s="33">
        <v>223</v>
      </c>
      <c r="I61" s="62">
        <f>24+148+5+3379</f>
        <v>3556</v>
      </c>
    </row>
    <row r="62" spans="1:9" s="9" customFormat="1">
      <c r="A62" s="6"/>
      <c r="B62" s="64" t="s">
        <v>89</v>
      </c>
      <c r="C62" s="47">
        <f t="shared" si="4"/>
        <v>909</v>
      </c>
      <c r="D62" s="30" t="s">
        <v>22</v>
      </c>
      <c r="E62" s="30" t="s">
        <v>0</v>
      </c>
      <c r="F62" s="31" t="s">
        <v>56</v>
      </c>
      <c r="G62" s="32" t="s">
        <v>17</v>
      </c>
      <c r="H62" s="33">
        <v>224</v>
      </c>
      <c r="I62" s="62">
        <v>321</v>
      </c>
    </row>
    <row r="63" spans="1:9" s="9" customFormat="1">
      <c r="A63" s="6"/>
      <c r="B63" s="28" t="s">
        <v>80</v>
      </c>
      <c r="C63" s="47">
        <f t="shared" si="4"/>
        <v>909</v>
      </c>
      <c r="D63" s="30" t="s">
        <v>22</v>
      </c>
      <c r="E63" s="30" t="s">
        <v>0</v>
      </c>
      <c r="F63" s="31" t="s">
        <v>56</v>
      </c>
      <c r="G63" s="32" t="s">
        <v>17</v>
      </c>
      <c r="H63" s="33">
        <v>225</v>
      </c>
      <c r="I63" s="62">
        <f>4559+2301</f>
        <v>6860</v>
      </c>
    </row>
    <row r="64" spans="1:9" s="9" customFormat="1">
      <c r="A64" s="6"/>
      <c r="B64" s="65" t="s">
        <v>76</v>
      </c>
      <c r="C64" s="47">
        <f t="shared" si="4"/>
        <v>909</v>
      </c>
      <c r="D64" s="66" t="s">
        <v>22</v>
      </c>
      <c r="E64" s="66" t="s">
        <v>0</v>
      </c>
      <c r="F64" s="67" t="s">
        <v>56</v>
      </c>
      <c r="G64" s="68" t="s">
        <v>17</v>
      </c>
      <c r="H64" s="62">
        <v>226</v>
      </c>
      <c r="I64" s="62">
        <f>399</f>
        <v>399</v>
      </c>
    </row>
    <row r="65" spans="1:9" s="9" customFormat="1">
      <c r="A65" s="6"/>
      <c r="B65" s="69" t="s">
        <v>77</v>
      </c>
      <c r="C65" s="47">
        <f t="shared" si="4"/>
        <v>909</v>
      </c>
      <c r="D65" s="66" t="s">
        <v>22</v>
      </c>
      <c r="E65" s="66" t="s">
        <v>0</v>
      </c>
      <c r="F65" s="67" t="s">
        <v>56</v>
      </c>
      <c r="G65" s="68" t="s">
        <v>17</v>
      </c>
      <c r="H65" s="62">
        <v>290</v>
      </c>
      <c r="I65" s="62"/>
    </row>
    <row r="66" spans="1:9" s="9" customFormat="1">
      <c r="A66" s="6"/>
      <c r="B66" s="65" t="s">
        <v>88</v>
      </c>
      <c r="C66" s="47">
        <f t="shared" si="4"/>
        <v>909</v>
      </c>
      <c r="D66" s="66" t="s">
        <v>22</v>
      </c>
      <c r="E66" s="66" t="s">
        <v>0</v>
      </c>
      <c r="F66" s="67" t="s">
        <v>56</v>
      </c>
      <c r="G66" s="68" t="s">
        <v>17</v>
      </c>
      <c r="H66" s="62">
        <v>310</v>
      </c>
      <c r="I66" s="62">
        <f>2000</f>
        <v>2000</v>
      </c>
    </row>
    <row r="67" spans="1:9" s="9" customFormat="1">
      <c r="A67" s="6"/>
      <c r="B67" s="65" t="s">
        <v>81</v>
      </c>
      <c r="C67" s="47">
        <f t="shared" si="4"/>
        <v>909</v>
      </c>
      <c r="D67" s="66" t="s">
        <v>22</v>
      </c>
      <c r="E67" s="66" t="s">
        <v>0</v>
      </c>
      <c r="F67" s="67" t="s">
        <v>56</v>
      </c>
      <c r="G67" s="68" t="s">
        <v>17</v>
      </c>
      <c r="H67" s="62">
        <v>340</v>
      </c>
      <c r="I67" s="62">
        <f>1500+6105+1392</f>
        <v>8997</v>
      </c>
    </row>
    <row r="68" spans="1:9" s="21" customFormat="1">
      <c r="A68" s="19"/>
      <c r="B68" s="65" t="s">
        <v>31</v>
      </c>
      <c r="C68" s="47">
        <f t="shared" si="4"/>
        <v>909</v>
      </c>
      <c r="D68" s="66" t="s">
        <v>22</v>
      </c>
      <c r="E68" s="66" t="s">
        <v>0</v>
      </c>
      <c r="F68" s="67" t="s">
        <v>56</v>
      </c>
      <c r="G68" s="68" t="s">
        <v>32</v>
      </c>
      <c r="H68" s="62"/>
      <c r="I68" s="62">
        <f>I69</f>
        <v>1092</v>
      </c>
    </row>
    <row r="69" spans="1:9" s="21" customFormat="1">
      <c r="A69" s="19"/>
      <c r="B69" s="69" t="s">
        <v>77</v>
      </c>
      <c r="C69" s="47">
        <f t="shared" si="4"/>
        <v>909</v>
      </c>
      <c r="D69" s="66" t="s">
        <v>22</v>
      </c>
      <c r="E69" s="66" t="s">
        <v>0</v>
      </c>
      <c r="F69" s="67" t="s">
        <v>56</v>
      </c>
      <c r="G69" s="68" t="s">
        <v>32</v>
      </c>
      <c r="H69" s="62">
        <v>290</v>
      </c>
      <c r="I69" s="62">
        <f>18+1050+24</f>
        <v>1092</v>
      </c>
    </row>
    <row r="70" spans="1:9" s="9" customFormat="1">
      <c r="A70" s="6"/>
      <c r="B70" s="65" t="s">
        <v>16</v>
      </c>
      <c r="C70" s="47">
        <f t="shared" si="4"/>
        <v>909</v>
      </c>
      <c r="D70" s="66" t="s">
        <v>22</v>
      </c>
      <c r="E70" s="66" t="s">
        <v>0</v>
      </c>
      <c r="F70" s="67" t="s">
        <v>57</v>
      </c>
      <c r="G70" s="68"/>
      <c r="H70" s="62"/>
      <c r="I70" s="49">
        <f>I71+I74</f>
        <v>26586</v>
      </c>
    </row>
    <row r="71" spans="1:9" s="9" customFormat="1" hidden="1">
      <c r="A71" s="6"/>
      <c r="B71" s="65" t="s">
        <v>24</v>
      </c>
      <c r="C71" s="47">
        <f t="shared" si="4"/>
        <v>909</v>
      </c>
      <c r="D71" s="66" t="s">
        <v>22</v>
      </c>
      <c r="E71" s="66" t="s">
        <v>0</v>
      </c>
      <c r="F71" s="67" t="s">
        <v>58</v>
      </c>
      <c r="G71" s="68"/>
      <c r="H71" s="62"/>
      <c r="I71" s="49">
        <f>I72</f>
        <v>0</v>
      </c>
    </row>
    <row r="72" spans="1:9" s="9" customFormat="1" ht="33" hidden="1">
      <c r="A72" s="6"/>
      <c r="B72" s="65" t="s">
        <v>26</v>
      </c>
      <c r="C72" s="47">
        <f t="shared" si="4"/>
        <v>909</v>
      </c>
      <c r="D72" s="66" t="s">
        <v>22</v>
      </c>
      <c r="E72" s="66" t="s">
        <v>0</v>
      </c>
      <c r="F72" s="67" t="s">
        <v>58</v>
      </c>
      <c r="G72" s="68" t="s">
        <v>27</v>
      </c>
      <c r="H72" s="62"/>
      <c r="I72" s="33">
        <f>I73</f>
        <v>0</v>
      </c>
    </row>
    <row r="73" spans="1:9" s="9" customFormat="1" hidden="1">
      <c r="A73" s="6"/>
      <c r="B73" s="65" t="s">
        <v>76</v>
      </c>
      <c r="C73" s="47">
        <f t="shared" si="4"/>
        <v>909</v>
      </c>
      <c r="D73" s="66" t="s">
        <v>22</v>
      </c>
      <c r="E73" s="66" t="s">
        <v>0</v>
      </c>
      <c r="F73" s="67" t="s">
        <v>58</v>
      </c>
      <c r="G73" s="68" t="s">
        <v>27</v>
      </c>
      <c r="H73" s="62">
        <v>226</v>
      </c>
      <c r="I73" s="33"/>
    </row>
    <row r="74" spans="1:9" s="9" customFormat="1">
      <c r="A74" s="6"/>
      <c r="B74" s="65" t="s">
        <v>35</v>
      </c>
      <c r="C74" s="47">
        <f t="shared" si="4"/>
        <v>909</v>
      </c>
      <c r="D74" s="66" t="s">
        <v>22</v>
      </c>
      <c r="E74" s="66" t="s">
        <v>0</v>
      </c>
      <c r="F74" s="67" t="s">
        <v>59</v>
      </c>
      <c r="G74" s="68"/>
      <c r="H74" s="62"/>
      <c r="I74" s="49">
        <f>I75</f>
        <v>26586</v>
      </c>
    </row>
    <row r="75" spans="1:9" s="9" customFormat="1" ht="33">
      <c r="A75" s="6"/>
      <c r="B75" s="65" t="s">
        <v>18</v>
      </c>
      <c r="C75" s="47">
        <f t="shared" si="4"/>
        <v>909</v>
      </c>
      <c r="D75" s="66" t="s">
        <v>22</v>
      </c>
      <c r="E75" s="66" t="s">
        <v>0</v>
      </c>
      <c r="F75" s="67" t="s">
        <v>59</v>
      </c>
      <c r="G75" s="68" t="s">
        <v>17</v>
      </c>
      <c r="H75" s="62"/>
      <c r="I75" s="33">
        <f>I76</f>
        <v>26586</v>
      </c>
    </row>
    <row r="76" spans="1:9" s="9" customFormat="1">
      <c r="A76" s="6"/>
      <c r="B76" s="28" t="s">
        <v>80</v>
      </c>
      <c r="C76" s="47">
        <f t="shared" si="4"/>
        <v>909</v>
      </c>
      <c r="D76" s="30" t="s">
        <v>22</v>
      </c>
      <c r="E76" s="30" t="s">
        <v>0</v>
      </c>
      <c r="F76" s="31" t="s">
        <v>59</v>
      </c>
      <c r="G76" s="32" t="s">
        <v>17</v>
      </c>
      <c r="H76" s="33">
        <v>225</v>
      </c>
      <c r="I76" s="33">
        <v>26586</v>
      </c>
    </row>
    <row r="77" spans="1:9" s="21" customFormat="1" ht="36" hidden="1" customHeight="1">
      <c r="A77" s="19"/>
      <c r="B77" s="70" t="s">
        <v>99</v>
      </c>
      <c r="C77" s="47">
        <f t="shared" si="4"/>
        <v>909</v>
      </c>
      <c r="D77" s="52" t="s">
        <v>22</v>
      </c>
      <c r="E77" s="52" t="s">
        <v>0</v>
      </c>
      <c r="F77" s="71" t="s">
        <v>97</v>
      </c>
      <c r="G77" s="54"/>
      <c r="H77" s="55"/>
      <c r="I77" s="56">
        <f t="shared" ref="I77" si="6">I78</f>
        <v>0</v>
      </c>
    </row>
    <row r="78" spans="1:9" s="21" customFormat="1" ht="33" hidden="1">
      <c r="A78" s="19"/>
      <c r="B78" s="70" t="s">
        <v>36</v>
      </c>
      <c r="C78" s="47">
        <f t="shared" si="4"/>
        <v>909</v>
      </c>
      <c r="D78" s="52" t="s">
        <v>22</v>
      </c>
      <c r="E78" s="52" t="s">
        <v>0</v>
      </c>
      <c r="F78" s="71" t="s">
        <v>98</v>
      </c>
      <c r="G78" s="54"/>
      <c r="H78" s="55"/>
      <c r="I78" s="56">
        <f>I79+I82+I91</f>
        <v>0</v>
      </c>
    </row>
    <row r="79" spans="1:9" s="21" customFormat="1" ht="66" hidden="1">
      <c r="A79" s="19"/>
      <c r="B79" s="50" t="s">
        <v>38</v>
      </c>
      <c r="C79" s="47">
        <f t="shared" si="4"/>
        <v>909</v>
      </c>
      <c r="D79" s="52" t="s">
        <v>22</v>
      </c>
      <c r="E79" s="52" t="s">
        <v>0</v>
      </c>
      <c r="F79" s="72" t="s">
        <v>98</v>
      </c>
      <c r="G79" s="54" t="s">
        <v>39</v>
      </c>
      <c r="H79" s="55"/>
      <c r="I79" s="56">
        <f>SUM(I80:I81)</f>
        <v>0</v>
      </c>
    </row>
    <row r="80" spans="1:9" s="21" customFormat="1" hidden="1">
      <c r="A80" s="19"/>
      <c r="B80" s="50" t="s">
        <v>74</v>
      </c>
      <c r="C80" s="47">
        <f t="shared" si="4"/>
        <v>909</v>
      </c>
      <c r="D80" s="52" t="s">
        <v>22</v>
      </c>
      <c r="E80" s="52" t="s">
        <v>0</v>
      </c>
      <c r="F80" s="72" t="s">
        <v>98</v>
      </c>
      <c r="G80" s="54" t="s">
        <v>39</v>
      </c>
      <c r="H80" s="55">
        <v>211</v>
      </c>
      <c r="I80" s="56"/>
    </row>
    <row r="81" spans="1:9" s="21" customFormat="1" hidden="1">
      <c r="A81" s="19"/>
      <c r="B81" s="50" t="s">
        <v>75</v>
      </c>
      <c r="C81" s="47">
        <f t="shared" si="4"/>
        <v>909</v>
      </c>
      <c r="D81" s="52" t="s">
        <v>22</v>
      </c>
      <c r="E81" s="52" t="s">
        <v>0</v>
      </c>
      <c r="F81" s="72" t="s">
        <v>98</v>
      </c>
      <c r="G81" s="54" t="s">
        <v>39</v>
      </c>
      <c r="H81" s="55">
        <v>213</v>
      </c>
      <c r="I81" s="56"/>
    </row>
    <row r="82" spans="1:9" s="21" customFormat="1" ht="33" hidden="1">
      <c r="A82" s="19"/>
      <c r="B82" s="50" t="s">
        <v>18</v>
      </c>
      <c r="C82" s="47">
        <f t="shared" si="4"/>
        <v>909</v>
      </c>
      <c r="D82" s="52" t="s">
        <v>22</v>
      </c>
      <c r="E82" s="52" t="s">
        <v>0</v>
      </c>
      <c r="F82" s="72" t="s">
        <v>98</v>
      </c>
      <c r="G82" s="54" t="s">
        <v>17</v>
      </c>
      <c r="H82" s="55"/>
      <c r="I82" s="55">
        <f>SUM(I83:I90)</f>
        <v>0</v>
      </c>
    </row>
    <row r="83" spans="1:9" s="21" customFormat="1" hidden="1">
      <c r="A83" s="19"/>
      <c r="B83" s="73" t="s">
        <v>78</v>
      </c>
      <c r="C83" s="47">
        <f t="shared" si="4"/>
        <v>909</v>
      </c>
      <c r="D83" s="52" t="s">
        <v>22</v>
      </c>
      <c r="E83" s="52" t="s">
        <v>0</v>
      </c>
      <c r="F83" s="72" t="s">
        <v>98</v>
      </c>
      <c r="G83" s="54" t="s">
        <v>17</v>
      </c>
      <c r="H83" s="55">
        <v>221</v>
      </c>
      <c r="I83" s="55"/>
    </row>
    <row r="84" spans="1:9" s="21" customFormat="1" hidden="1">
      <c r="A84" s="19"/>
      <c r="B84" s="74" t="s">
        <v>79</v>
      </c>
      <c r="C84" s="47">
        <f t="shared" si="4"/>
        <v>909</v>
      </c>
      <c r="D84" s="52" t="s">
        <v>22</v>
      </c>
      <c r="E84" s="52" t="s">
        <v>0</v>
      </c>
      <c r="F84" s="72" t="s">
        <v>98</v>
      </c>
      <c r="G84" s="54" t="s">
        <v>17</v>
      </c>
      <c r="H84" s="55">
        <v>223</v>
      </c>
      <c r="I84" s="55"/>
    </row>
    <row r="85" spans="1:9" s="21" customFormat="1" hidden="1">
      <c r="A85" s="19"/>
      <c r="B85" s="74" t="s">
        <v>89</v>
      </c>
      <c r="C85" s="47">
        <f t="shared" si="4"/>
        <v>909</v>
      </c>
      <c r="D85" s="52" t="s">
        <v>22</v>
      </c>
      <c r="E85" s="52" t="s">
        <v>0</v>
      </c>
      <c r="F85" s="72" t="s">
        <v>98</v>
      </c>
      <c r="G85" s="54" t="s">
        <v>17</v>
      </c>
      <c r="H85" s="55">
        <v>224</v>
      </c>
      <c r="I85" s="55"/>
    </row>
    <row r="86" spans="1:9" s="21" customFormat="1" hidden="1">
      <c r="A86" s="19"/>
      <c r="B86" s="50" t="s">
        <v>80</v>
      </c>
      <c r="C86" s="47">
        <f t="shared" si="4"/>
        <v>909</v>
      </c>
      <c r="D86" s="52" t="s">
        <v>22</v>
      </c>
      <c r="E86" s="52" t="s">
        <v>0</v>
      </c>
      <c r="F86" s="72" t="s">
        <v>98</v>
      </c>
      <c r="G86" s="54" t="s">
        <v>17</v>
      </c>
      <c r="H86" s="55">
        <v>225</v>
      </c>
      <c r="I86" s="55"/>
    </row>
    <row r="87" spans="1:9" s="21" customFormat="1" hidden="1">
      <c r="A87" s="19"/>
      <c r="B87" s="50" t="s">
        <v>76</v>
      </c>
      <c r="C87" s="47">
        <f t="shared" si="4"/>
        <v>909</v>
      </c>
      <c r="D87" s="52" t="s">
        <v>22</v>
      </c>
      <c r="E87" s="52" t="s">
        <v>0</v>
      </c>
      <c r="F87" s="72" t="s">
        <v>98</v>
      </c>
      <c r="G87" s="54" t="s">
        <v>17</v>
      </c>
      <c r="H87" s="55">
        <v>226</v>
      </c>
      <c r="I87" s="55"/>
    </row>
    <row r="88" spans="1:9" s="21" customFormat="1" hidden="1">
      <c r="A88" s="19"/>
      <c r="B88" s="74" t="s">
        <v>77</v>
      </c>
      <c r="C88" s="47">
        <f t="shared" si="4"/>
        <v>909</v>
      </c>
      <c r="D88" s="52" t="s">
        <v>22</v>
      </c>
      <c r="E88" s="52" t="s">
        <v>0</v>
      </c>
      <c r="F88" s="72" t="s">
        <v>98</v>
      </c>
      <c r="G88" s="54" t="s">
        <v>17</v>
      </c>
      <c r="H88" s="55">
        <v>290</v>
      </c>
      <c r="I88" s="55"/>
    </row>
    <row r="89" spans="1:9" s="21" customFormat="1" hidden="1">
      <c r="A89" s="19"/>
      <c r="B89" s="50" t="s">
        <v>88</v>
      </c>
      <c r="C89" s="47">
        <f t="shared" si="4"/>
        <v>909</v>
      </c>
      <c r="D89" s="52" t="s">
        <v>22</v>
      </c>
      <c r="E89" s="52" t="s">
        <v>0</v>
      </c>
      <c r="F89" s="72" t="s">
        <v>98</v>
      </c>
      <c r="G89" s="54" t="s">
        <v>17</v>
      </c>
      <c r="H89" s="55">
        <v>310</v>
      </c>
      <c r="I89" s="55"/>
    </row>
    <row r="90" spans="1:9" s="21" customFormat="1" hidden="1">
      <c r="A90" s="19"/>
      <c r="B90" s="50" t="s">
        <v>81</v>
      </c>
      <c r="C90" s="47">
        <f t="shared" si="4"/>
        <v>909</v>
      </c>
      <c r="D90" s="52" t="s">
        <v>22</v>
      </c>
      <c r="E90" s="52" t="s">
        <v>0</v>
      </c>
      <c r="F90" s="72" t="s">
        <v>98</v>
      </c>
      <c r="G90" s="54" t="s">
        <v>17</v>
      </c>
      <c r="H90" s="55">
        <v>340</v>
      </c>
      <c r="I90" s="55"/>
    </row>
    <row r="91" spans="1:9" s="21" customFormat="1" hidden="1">
      <c r="A91" s="19"/>
      <c r="B91" s="50" t="s">
        <v>31</v>
      </c>
      <c r="C91" s="47">
        <f t="shared" si="4"/>
        <v>909</v>
      </c>
      <c r="D91" s="52" t="s">
        <v>22</v>
      </c>
      <c r="E91" s="52" t="s">
        <v>0</v>
      </c>
      <c r="F91" s="72" t="s">
        <v>98</v>
      </c>
      <c r="G91" s="54" t="s">
        <v>32</v>
      </c>
      <c r="H91" s="55"/>
      <c r="I91" s="55">
        <f>I92</f>
        <v>0</v>
      </c>
    </row>
    <row r="92" spans="1:9" s="21" customFormat="1" hidden="1">
      <c r="A92" s="19"/>
      <c r="B92" s="74" t="s">
        <v>77</v>
      </c>
      <c r="C92" s="47">
        <f t="shared" si="4"/>
        <v>909</v>
      </c>
      <c r="D92" s="52" t="s">
        <v>22</v>
      </c>
      <c r="E92" s="52" t="s">
        <v>0</v>
      </c>
      <c r="F92" s="72" t="s">
        <v>98</v>
      </c>
      <c r="G92" s="54" t="s">
        <v>32</v>
      </c>
      <c r="H92" s="55">
        <v>290</v>
      </c>
      <c r="I92" s="55"/>
    </row>
    <row r="93" spans="1:9" s="9" customFormat="1" ht="66">
      <c r="A93" s="6"/>
      <c r="B93" s="28" t="s">
        <v>71</v>
      </c>
      <c r="C93" s="47">
        <f t="shared" si="4"/>
        <v>909</v>
      </c>
      <c r="D93" s="30" t="s">
        <v>22</v>
      </c>
      <c r="E93" s="30" t="s">
        <v>0</v>
      </c>
      <c r="F93" s="31" t="s">
        <v>60</v>
      </c>
      <c r="G93" s="32"/>
      <c r="H93" s="33"/>
      <c r="I93" s="49">
        <f>I94</f>
        <v>75325</v>
      </c>
    </row>
    <row r="94" spans="1:9" s="9" customFormat="1" ht="99">
      <c r="A94" s="6"/>
      <c r="B94" s="75" t="s">
        <v>72</v>
      </c>
      <c r="C94" s="47">
        <f t="shared" si="4"/>
        <v>909</v>
      </c>
      <c r="D94" s="30" t="s">
        <v>22</v>
      </c>
      <c r="E94" s="30" t="s">
        <v>0</v>
      </c>
      <c r="F94" s="31" t="s">
        <v>61</v>
      </c>
      <c r="G94" s="32"/>
      <c r="H94" s="33"/>
      <c r="I94" s="49">
        <f>+I97+I95</f>
        <v>75325</v>
      </c>
    </row>
    <row r="95" spans="1:9" s="88" customFormat="1" ht="33">
      <c r="A95" s="22"/>
      <c r="B95" s="28" t="s">
        <v>18</v>
      </c>
      <c r="C95" s="47">
        <f t="shared" si="4"/>
        <v>909</v>
      </c>
      <c r="D95" s="30" t="s">
        <v>22</v>
      </c>
      <c r="E95" s="30" t="s">
        <v>0</v>
      </c>
      <c r="F95" s="31" t="s">
        <v>61</v>
      </c>
      <c r="G95" s="30" t="s">
        <v>17</v>
      </c>
      <c r="H95" s="47"/>
      <c r="I95" s="47">
        <f>I96</f>
        <v>51556</v>
      </c>
    </row>
    <row r="96" spans="1:9" s="88" customFormat="1">
      <c r="A96" s="22"/>
      <c r="B96" s="28" t="s">
        <v>86</v>
      </c>
      <c r="C96" s="47">
        <f t="shared" si="4"/>
        <v>909</v>
      </c>
      <c r="D96" s="30" t="s">
        <v>22</v>
      </c>
      <c r="E96" s="30" t="s">
        <v>0</v>
      </c>
      <c r="F96" s="31" t="s">
        <v>61</v>
      </c>
      <c r="G96" s="30" t="s">
        <v>17</v>
      </c>
      <c r="H96" s="47">
        <v>225</v>
      </c>
      <c r="I96" s="47">
        <f>4218+28100+19238</f>
        <v>51556</v>
      </c>
    </row>
    <row r="97" spans="1:9" s="88" customFormat="1" ht="33">
      <c r="A97" s="22"/>
      <c r="B97" s="28" t="s">
        <v>26</v>
      </c>
      <c r="C97" s="47">
        <f t="shared" si="4"/>
        <v>909</v>
      </c>
      <c r="D97" s="30" t="s">
        <v>22</v>
      </c>
      <c r="E97" s="30" t="s">
        <v>0</v>
      </c>
      <c r="F97" s="31" t="s">
        <v>62</v>
      </c>
      <c r="G97" s="30" t="s">
        <v>27</v>
      </c>
      <c r="H97" s="47"/>
      <c r="I97" s="47">
        <f>I98+I99</f>
        <v>23769</v>
      </c>
    </row>
    <row r="98" spans="1:9" s="88" customFormat="1" ht="16.5" hidden="1" customHeight="1">
      <c r="A98" s="22"/>
      <c r="B98" s="28"/>
      <c r="C98" s="47">
        <f t="shared" si="4"/>
        <v>909</v>
      </c>
      <c r="D98" s="30" t="s">
        <v>22</v>
      </c>
      <c r="E98" s="30" t="s">
        <v>0</v>
      </c>
      <c r="F98" s="31" t="s">
        <v>62</v>
      </c>
      <c r="G98" s="30" t="s">
        <v>27</v>
      </c>
      <c r="H98" s="47">
        <v>226</v>
      </c>
      <c r="I98" s="47"/>
    </row>
    <row r="99" spans="1:9" s="88" customFormat="1">
      <c r="A99" s="22"/>
      <c r="B99" s="28" t="s">
        <v>88</v>
      </c>
      <c r="C99" s="47">
        <f t="shared" si="4"/>
        <v>909</v>
      </c>
      <c r="D99" s="30" t="s">
        <v>22</v>
      </c>
      <c r="E99" s="30" t="s">
        <v>0</v>
      </c>
      <c r="F99" s="31" t="s">
        <v>62</v>
      </c>
      <c r="G99" s="30" t="s">
        <v>27</v>
      </c>
      <c r="H99" s="47">
        <v>310</v>
      </c>
      <c r="I99" s="47">
        <f>14782+5634+3353</f>
        <v>23769</v>
      </c>
    </row>
    <row r="100" spans="1:9" s="23" customFormat="1">
      <c r="A100" s="22"/>
      <c r="B100" s="28" t="s">
        <v>76</v>
      </c>
      <c r="C100" s="47">
        <f t="shared" si="4"/>
        <v>909</v>
      </c>
      <c r="D100" s="30" t="s">
        <v>15</v>
      </c>
      <c r="E100" s="30" t="s">
        <v>0</v>
      </c>
      <c r="F100" s="47" t="s">
        <v>40</v>
      </c>
      <c r="G100" s="30" t="s">
        <v>17</v>
      </c>
      <c r="H100" s="47">
        <v>226</v>
      </c>
      <c r="I100" s="47"/>
    </row>
    <row r="101" spans="1:9" ht="18.75">
      <c r="A101" s="7"/>
      <c r="B101" s="40" t="s">
        <v>33</v>
      </c>
      <c r="C101" s="47">
        <f t="shared" si="4"/>
        <v>909</v>
      </c>
      <c r="D101" s="42" t="s">
        <v>2</v>
      </c>
      <c r="E101" s="42" t="s">
        <v>14</v>
      </c>
      <c r="F101" s="43"/>
      <c r="G101" s="44"/>
      <c r="H101" s="45"/>
      <c r="I101" s="46">
        <f>I102</f>
        <v>331</v>
      </c>
    </row>
    <row r="102" spans="1:9" ht="50.25">
      <c r="A102" s="7"/>
      <c r="B102" s="28" t="s">
        <v>66</v>
      </c>
      <c r="C102" s="47">
        <f t="shared" si="4"/>
        <v>909</v>
      </c>
      <c r="D102" s="30" t="s">
        <v>2</v>
      </c>
      <c r="E102" s="30" t="s">
        <v>14</v>
      </c>
      <c r="F102" s="31" t="s">
        <v>48</v>
      </c>
      <c r="G102" s="76"/>
      <c r="H102" s="77"/>
      <c r="I102" s="49">
        <f t="shared" ref="I102:I105" si="7">I103</f>
        <v>331</v>
      </c>
    </row>
    <row r="103" spans="1:9" ht="33.75">
      <c r="A103" s="7"/>
      <c r="B103" s="28" t="s">
        <v>67</v>
      </c>
      <c r="C103" s="47">
        <f t="shared" si="4"/>
        <v>909</v>
      </c>
      <c r="D103" s="30" t="s">
        <v>2</v>
      </c>
      <c r="E103" s="30" t="s">
        <v>14</v>
      </c>
      <c r="F103" s="31" t="s">
        <v>49</v>
      </c>
      <c r="G103" s="76"/>
      <c r="H103" s="77"/>
      <c r="I103" s="49">
        <f t="shared" si="7"/>
        <v>331</v>
      </c>
    </row>
    <row r="104" spans="1:9" ht="18.75">
      <c r="A104" s="7"/>
      <c r="B104" s="28" t="s">
        <v>16</v>
      </c>
      <c r="C104" s="47">
        <f t="shared" si="4"/>
        <v>909</v>
      </c>
      <c r="D104" s="30" t="s">
        <v>2</v>
      </c>
      <c r="E104" s="30" t="s">
        <v>14</v>
      </c>
      <c r="F104" s="31" t="s">
        <v>46</v>
      </c>
      <c r="G104" s="76"/>
      <c r="H104" s="77"/>
      <c r="I104" s="49">
        <f t="shared" si="7"/>
        <v>331</v>
      </c>
    </row>
    <row r="105" spans="1:9" ht="18.75">
      <c r="A105" s="7"/>
      <c r="B105" s="58" t="s">
        <v>41</v>
      </c>
      <c r="C105" s="47">
        <f t="shared" si="4"/>
        <v>909</v>
      </c>
      <c r="D105" s="30" t="s">
        <v>2</v>
      </c>
      <c r="E105" s="30" t="s">
        <v>14</v>
      </c>
      <c r="F105" s="31" t="s">
        <v>64</v>
      </c>
      <c r="G105" s="76"/>
      <c r="H105" s="77"/>
      <c r="I105" s="49">
        <f t="shared" si="7"/>
        <v>331</v>
      </c>
    </row>
    <row r="106" spans="1:9" ht="33.75">
      <c r="A106" s="7"/>
      <c r="B106" s="28" t="s">
        <v>18</v>
      </c>
      <c r="C106" s="47">
        <f t="shared" si="4"/>
        <v>909</v>
      </c>
      <c r="D106" s="30" t="s">
        <v>2</v>
      </c>
      <c r="E106" s="30" t="s">
        <v>14</v>
      </c>
      <c r="F106" s="31" t="s">
        <v>64</v>
      </c>
      <c r="G106" s="32" t="s">
        <v>17</v>
      </c>
      <c r="H106" s="33"/>
      <c r="I106" s="33">
        <f>I107</f>
        <v>331</v>
      </c>
    </row>
    <row r="107" spans="1:9" s="9" customFormat="1" ht="20.25" customHeight="1">
      <c r="A107" s="6"/>
      <c r="B107" s="28" t="s">
        <v>86</v>
      </c>
      <c r="C107" s="47">
        <f t="shared" si="4"/>
        <v>909</v>
      </c>
      <c r="D107" s="30" t="s">
        <v>22</v>
      </c>
      <c r="E107" s="30" t="s">
        <v>0</v>
      </c>
      <c r="F107" s="31" t="s">
        <v>64</v>
      </c>
      <c r="G107" s="32" t="s">
        <v>17</v>
      </c>
      <c r="H107" s="33">
        <v>225</v>
      </c>
      <c r="I107" s="33">
        <f>331</f>
        <v>331</v>
      </c>
    </row>
  </sheetData>
  <autoFilter ref="A5:G107"/>
  <mergeCells count="10">
    <mergeCell ref="A1:I3"/>
    <mergeCell ref="E5:E7"/>
    <mergeCell ref="F5:F7"/>
    <mergeCell ref="A5:A7"/>
    <mergeCell ref="G5:G7"/>
    <mergeCell ref="B5:B7"/>
    <mergeCell ref="C5:C7"/>
    <mergeCell ref="D5:D7"/>
    <mergeCell ref="H5:H7"/>
    <mergeCell ref="I5:I7"/>
  </mergeCells>
  <phoneticPr fontId="5" type="noConversion"/>
  <pageMargins left="0.43307086614173229" right="0.19685039370078741" top="0.82677165354330717" bottom="0.55118110236220474" header="0.51181102362204722" footer="0.39370078740157483"/>
  <pageSetup paperSize="9" scale="75" firstPageNumber="131" fitToHeight="0" orientation="landscape" useFirstPageNumber="1" r:id="rId1"/>
  <headerFooter alignWithMargins="0">
    <oddHeader>&amp;C&amp;"Times New Roman,обычный"&amp;12&amp;P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94"/>
  <sheetViews>
    <sheetView showZeros="0" tabSelected="1" view="pageBreakPreview" topLeftCell="B46" zoomScale="79" zoomScaleNormal="87" zoomScaleSheetLayoutView="79" workbookViewId="0">
      <selection activeCell="G89" sqref="G89"/>
    </sheetView>
  </sheetViews>
  <sheetFormatPr defaultRowHeight="16.5"/>
  <cols>
    <col min="1" max="1" width="10.85546875" style="8" hidden="1" customWidth="1"/>
    <col min="2" max="2" width="71.7109375" style="15" customWidth="1"/>
    <col min="3" max="3" width="9.7109375" style="16" customWidth="1"/>
    <col min="4" max="4" width="8.28515625" style="17" customWidth="1"/>
    <col min="5" max="5" width="8.140625" style="17" customWidth="1"/>
    <col min="6" max="6" width="12" style="18" customWidth="1"/>
    <col min="7" max="7" width="8.5703125" style="11" customWidth="1"/>
    <col min="8" max="8" width="13.7109375" style="14" customWidth="1"/>
    <col min="9" max="9" width="17.140625" style="14" customWidth="1"/>
    <col min="10" max="16384" width="9.140625" style="10"/>
  </cols>
  <sheetData>
    <row r="1" spans="1:9" ht="2.25" customHeight="1">
      <c r="A1" s="89" t="s">
        <v>101</v>
      </c>
      <c r="B1" s="89"/>
      <c r="C1" s="89"/>
      <c r="D1" s="89"/>
      <c r="E1" s="89"/>
      <c r="F1" s="89"/>
      <c r="G1" s="89"/>
      <c r="H1" s="89"/>
      <c r="I1" s="89"/>
    </row>
    <row r="2" spans="1:9" ht="42.75" hidden="1" customHeight="1">
      <c r="A2" s="89"/>
      <c r="B2" s="89"/>
      <c r="C2" s="89"/>
      <c r="D2" s="89"/>
      <c r="E2" s="89"/>
      <c r="F2" s="89"/>
      <c r="G2" s="89"/>
      <c r="H2" s="89"/>
      <c r="I2" s="89"/>
    </row>
    <row r="3" spans="1:9" ht="42.75" customHeight="1">
      <c r="A3" s="89"/>
      <c r="B3" s="89"/>
      <c r="C3" s="89"/>
      <c r="D3" s="89"/>
      <c r="E3" s="89"/>
      <c r="F3" s="89"/>
      <c r="G3" s="89"/>
      <c r="H3" s="89"/>
      <c r="I3" s="89"/>
    </row>
    <row r="4" spans="1:9" ht="42.75" customHeight="1" thickBot="1">
      <c r="A4" s="4"/>
      <c r="B4" s="24"/>
      <c r="C4" s="25"/>
      <c r="D4" s="26"/>
      <c r="E4" s="26"/>
      <c r="F4" s="26"/>
      <c r="G4" s="27"/>
      <c r="H4" s="12"/>
      <c r="I4" s="12"/>
    </row>
    <row r="5" spans="1:9" ht="42.75" customHeight="1">
      <c r="A5" s="92" t="s">
        <v>11</v>
      </c>
      <c r="B5" s="95" t="s">
        <v>5</v>
      </c>
      <c r="C5" s="96" t="s">
        <v>11</v>
      </c>
      <c r="D5" s="90" t="s">
        <v>12</v>
      </c>
      <c r="E5" s="90" t="s">
        <v>13</v>
      </c>
      <c r="F5" s="91" t="s">
        <v>9</v>
      </c>
      <c r="G5" s="94" t="s">
        <v>10</v>
      </c>
      <c r="H5" s="97" t="s">
        <v>73</v>
      </c>
      <c r="I5" s="98" t="s">
        <v>6</v>
      </c>
    </row>
    <row r="6" spans="1:9" ht="42.75" customHeight="1">
      <c r="A6" s="93"/>
      <c r="B6" s="95"/>
      <c r="C6" s="96"/>
      <c r="D6" s="90"/>
      <c r="E6" s="90"/>
      <c r="F6" s="91"/>
      <c r="G6" s="94"/>
      <c r="H6" s="97"/>
      <c r="I6" s="99"/>
    </row>
    <row r="7" spans="1:9" ht="47.25" customHeight="1">
      <c r="A7" s="93"/>
      <c r="B7" s="95"/>
      <c r="C7" s="96"/>
      <c r="D7" s="90"/>
      <c r="E7" s="90"/>
      <c r="F7" s="91"/>
      <c r="G7" s="94"/>
      <c r="H7" s="97"/>
      <c r="I7" s="100"/>
    </row>
    <row r="8" spans="1:9">
      <c r="A8" s="6"/>
      <c r="B8" s="28"/>
      <c r="C8" s="29"/>
      <c r="D8" s="30"/>
      <c r="E8" s="30"/>
      <c r="F8" s="31"/>
      <c r="G8" s="32"/>
      <c r="H8" s="33"/>
      <c r="I8" s="33"/>
    </row>
    <row r="9" spans="1:9" s="2" customFormat="1" ht="40.5">
      <c r="A9" s="5">
        <v>909</v>
      </c>
      <c r="B9" s="34" t="s">
        <v>4</v>
      </c>
      <c r="C9" s="35">
        <v>909</v>
      </c>
      <c r="D9" s="36"/>
      <c r="E9" s="36"/>
      <c r="F9" s="37"/>
      <c r="G9" s="38"/>
      <c r="H9" s="39"/>
      <c r="I9" s="35">
        <f>I10+I29+I88</f>
        <v>614634</v>
      </c>
    </row>
    <row r="10" spans="1:9" s="3" customFormat="1" ht="18.75">
      <c r="A10" s="7"/>
      <c r="B10" s="40" t="s">
        <v>3</v>
      </c>
      <c r="C10" s="41">
        <f t="shared" ref="C10:C47" si="0">C9</f>
        <v>909</v>
      </c>
      <c r="D10" s="42" t="s">
        <v>15</v>
      </c>
      <c r="E10" s="42" t="s">
        <v>1</v>
      </c>
      <c r="F10" s="43"/>
      <c r="G10" s="44"/>
      <c r="H10" s="45"/>
      <c r="I10" s="46">
        <f t="shared" ref="I10:I12" si="1">I11</f>
        <v>240343</v>
      </c>
    </row>
    <row r="11" spans="1:9" s="3" customFormat="1" ht="50.25">
      <c r="A11" s="7"/>
      <c r="B11" s="28" t="s">
        <v>82</v>
      </c>
      <c r="C11" s="41">
        <f t="shared" si="0"/>
        <v>909</v>
      </c>
      <c r="D11" s="30" t="s">
        <v>15</v>
      </c>
      <c r="E11" s="30" t="s">
        <v>1</v>
      </c>
      <c r="F11" s="31" t="s">
        <v>48</v>
      </c>
      <c r="G11" s="44"/>
      <c r="H11" s="45"/>
      <c r="I11" s="46">
        <f t="shared" si="1"/>
        <v>240343</v>
      </c>
    </row>
    <row r="12" spans="1:9" s="3" customFormat="1" ht="33" customHeight="1">
      <c r="A12" s="7"/>
      <c r="B12" s="28" t="s">
        <v>83</v>
      </c>
      <c r="C12" s="41">
        <f t="shared" si="0"/>
        <v>909</v>
      </c>
      <c r="D12" s="30" t="s">
        <v>15</v>
      </c>
      <c r="E12" s="30" t="s">
        <v>1</v>
      </c>
      <c r="F12" s="47" t="s">
        <v>63</v>
      </c>
      <c r="G12" s="47"/>
      <c r="H12" s="45"/>
      <c r="I12" s="48">
        <f t="shared" si="1"/>
        <v>240343</v>
      </c>
    </row>
    <row r="13" spans="1:9" ht="18.75">
      <c r="A13" s="6"/>
      <c r="B13" s="28" t="s">
        <v>93</v>
      </c>
      <c r="C13" s="41">
        <f t="shared" si="0"/>
        <v>909</v>
      </c>
      <c r="D13" s="30" t="s">
        <v>15</v>
      </c>
      <c r="E13" s="30" t="s">
        <v>1</v>
      </c>
      <c r="F13" s="47" t="s">
        <v>91</v>
      </c>
      <c r="G13" s="32"/>
      <c r="H13" s="33"/>
      <c r="I13" s="49">
        <f t="shared" ref="I13" si="2">I14+I17+I19+I22+I26</f>
        <v>240343</v>
      </c>
    </row>
    <row r="14" spans="1:9" ht="33.75">
      <c r="A14" s="6"/>
      <c r="B14" s="28" t="s">
        <v>8</v>
      </c>
      <c r="C14" s="41">
        <f t="shared" si="0"/>
        <v>909</v>
      </c>
      <c r="D14" s="30" t="s">
        <v>15</v>
      </c>
      <c r="E14" s="30" t="s">
        <v>1</v>
      </c>
      <c r="F14" s="47" t="s">
        <v>92</v>
      </c>
      <c r="G14" s="32"/>
      <c r="H14" s="33"/>
      <c r="I14" s="49">
        <f>I15</f>
        <v>216353</v>
      </c>
    </row>
    <row r="15" spans="1:9" ht="18.75">
      <c r="A15" s="6"/>
      <c r="B15" s="28" t="s">
        <v>31</v>
      </c>
      <c r="C15" s="41">
        <f t="shared" si="0"/>
        <v>909</v>
      </c>
      <c r="D15" s="30" t="s">
        <v>15</v>
      </c>
      <c r="E15" s="30" t="s">
        <v>1</v>
      </c>
      <c r="F15" s="47" t="s">
        <v>92</v>
      </c>
      <c r="G15" s="32" t="s">
        <v>32</v>
      </c>
      <c r="H15" s="33"/>
      <c r="I15" s="33">
        <f t="shared" ref="I15" si="3">I16</f>
        <v>216353</v>
      </c>
    </row>
    <row r="16" spans="1:9" ht="33.75">
      <c r="A16" s="6"/>
      <c r="B16" s="28" t="s">
        <v>84</v>
      </c>
      <c r="C16" s="41">
        <f t="shared" si="0"/>
        <v>909</v>
      </c>
      <c r="D16" s="30" t="s">
        <v>15</v>
      </c>
      <c r="E16" s="30" t="s">
        <v>1</v>
      </c>
      <c r="F16" s="47" t="s">
        <v>92</v>
      </c>
      <c r="G16" s="32" t="s">
        <v>32</v>
      </c>
      <c r="H16" s="33">
        <v>241</v>
      </c>
      <c r="I16" s="33">
        <v>216353</v>
      </c>
    </row>
    <row r="17" spans="1:9" ht="66.75">
      <c r="A17" s="6"/>
      <c r="B17" s="28" t="s">
        <v>34</v>
      </c>
      <c r="C17" s="41">
        <f>C15</f>
        <v>909</v>
      </c>
      <c r="D17" s="30" t="s">
        <v>15</v>
      </c>
      <c r="E17" s="30" t="s">
        <v>1</v>
      </c>
      <c r="F17" s="47" t="s">
        <v>94</v>
      </c>
      <c r="G17" s="32"/>
      <c r="H17" s="33"/>
      <c r="I17" s="49">
        <f>I18</f>
        <v>3959</v>
      </c>
    </row>
    <row r="18" spans="1:9" ht="18.75">
      <c r="A18" s="6"/>
      <c r="B18" s="28" t="s">
        <v>31</v>
      </c>
      <c r="C18" s="41">
        <f t="shared" si="0"/>
        <v>909</v>
      </c>
      <c r="D18" s="30" t="s">
        <v>15</v>
      </c>
      <c r="E18" s="30" t="s">
        <v>1</v>
      </c>
      <c r="F18" s="47" t="s">
        <v>94</v>
      </c>
      <c r="G18" s="32" t="s">
        <v>32</v>
      </c>
      <c r="H18" s="33"/>
      <c r="I18" s="33">
        <f t="shared" ref="I18" si="4">I21</f>
        <v>3959</v>
      </c>
    </row>
    <row r="19" spans="1:9" s="20" customFormat="1" ht="66.75" hidden="1">
      <c r="A19" s="19"/>
      <c r="B19" s="50" t="s">
        <v>42</v>
      </c>
      <c r="C19" s="51">
        <f t="shared" si="0"/>
        <v>909</v>
      </c>
      <c r="D19" s="52" t="s">
        <v>15</v>
      </c>
      <c r="E19" s="52" t="s">
        <v>1</v>
      </c>
      <c r="F19" s="53" t="s">
        <v>95</v>
      </c>
      <c r="G19" s="54"/>
      <c r="H19" s="55"/>
      <c r="I19" s="56">
        <f>I20</f>
        <v>0</v>
      </c>
    </row>
    <row r="20" spans="1:9" s="20" customFormat="1" ht="18.75" hidden="1">
      <c r="A20" s="19"/>
      <c r="B20" s="50" t="s">
        <v>31</v>
      </c>
      <c r="C20" s="51">
        <f t="shared" si="0"/>
        <v>909</v>
      </c>
      <c r="D20" s="52" t="s">
        <v>15</v>
      </c>
      <c r="E20" s="52" t="s">
        <v>1</v>
      </c>
      <c r="F20" s="53" t="s">
        <v>95</v>
      </c>
      <c r="G20" s="54" t="s">
        <v>32</v>
      </c>
      <c r="H20" s="55"/>
      <c r="I20" s="55"/>
    </row>
    <row r="21" spans="1:9" s="20" customFormat="1" ht="33.75">
      <c r="A21" s="19"/>
      <c r="B21" s="28" t="s">
        <v>84</v>
      </c>
      <c r="C21" s="41">
        <f t="shared" si="0"/>
        <v>909</v>
      </c>
      <c r="D21" s="30" t="s">
        <v>15</v>
      </c>
      <c r="E21" s="30" t="s">
        <v>1</v>
      </c>
      <c r="F21" s="47" t="s">
        <v>94</v>
      </c>
      <c r="G21" s="32" t="s">
        <v>32</v>
      </c>
      <c r="H21" s="33">
        <v>241</v>
      </c>
      <c r="I21" s="33">
        <v>3959</v>
      </c>
    </row>
    <row r="22" spans="1:9" ht="83.25">
      <c r="A22" s="6"/>
      <c r="B22" s="28" t="s">
        <v>43</v>
      </c>
      <c r="C22" s="41">
        <f>C20</f>
        <v>909</v>
      </c>
      <c r="D22" s="30" t="s">
        <v>15</v>
      </c>
      <c r="E22" s="30" t="s">
        <v>1</v>
      </c>
      <c r="F22" s="47" t="s">
        <v>95</v>
      </c>
      <c r="G22" s="32"/>
      <c r="H22" s="33"/>
      <c r="I22" s="49">
        <f>I23</f>
        <v>3781</v>
      </c>
    </row>
    <row r="23" spans="1:9" ht="18.75">
      <c r="A23" s="6"/>
      <c r="B23" s="28" t="s">
        <v>31</v>
      </c>
      <c r="C23" s="41">
        <f t="shared" si="0"/>
        <v>909</v>
      </c>
      <c r="D23" s="30" t="s">
        <v>15</v>
      </c>
      <c r="E23" s="30" t="s">
        <v>1</v>
      </c>
      <c r="F23" s="47" t="s">
        <v>95</v>
      </c>
      <c r="G23" s="32" t="s">
        <v>32</v>
      </c>
      <c r="H23" s="33"/>
      <c r="I23" s="33">
        <f t="shared" ref="I23" si="5">SUM(I24:I25)</f>
        <v>3781</v>
      </c>
    </row>
    <row r="24" spans="1:9" ht="33.75" hidden="1">
      <c r="A24" s="6"/>
      <c r="B24" s="28" t="s">
        <v>84</v>
      </c>
      <c r="C24" s="41">
        <f t="shared" si="0"/>
        <v>909</v>
      </c>
      <c r="D24" s="30" t="s">
        <v>15</v>
      </c>
      <c r="E24" s="30" t="s">
        <v>1</v>
      </c>
      <c r="F24" s="47" t="s">
        <v>95</v>
      </c>
      <c r="G24" s="32" t="s">
        <v>32</v>
      </c>
      <c r="H24" s="33">
        <v>241</v>
      </c>
      <c r="I24" s="33"/>
    </row>
    <row r="25" spans="1:9" ht="33.75">
      <c r="A25" s="6"/>
      <c r="B25" s="28" t="s">
        <v>85</v>
      </c>
      <c r="C25" s="41">
        <f t="shared" si="0"/>
        <v>909</v>
      </c>
      <c r="D25" s="30" t="s">
        <v>15</v>
      </c>
      <c r="E25" s="30" t="s">
        <v>1</v>
      </c>
      <c r="F25" s="47" t="s">
        <v>95</v>
      </c>
      <c r="G25" s="32" t="s">
        <v>32</v>
      </c>
      <c r="H25" s="33">
        <v>242</v>
      </c>
      <c r="I25" s="33">
        <v>3781</v>
      </c>
    </row>
    <row r="26" spans="1:9" ht="83.25">
      <c r="A26" s="6"/>
      <c r="B26" s="28" t="s">
        <v>44</v>
      </c>
      <c r="C26" s="41">
        <f>C23</f>
        <v>909</v>
      </c>
      <c r="D26" s="30" t="s">
        <v>15</v>
      </c>
      <c r="E26" s="30" t="s">
        <v>1</v>
      </c>
      <c r="F26" s="47" t="s">
        <v>96</v>
      </c>
      <c r="G26" s="32"/>
      <c r="H26" s="33"/>
      <c r="I26" s="49">
        <f>I27</f>
        <v>16250</v>
      </c>
    </row>
    <row r="27" spans="1:9" ht="18.75">
      <c r="A27" s="6"/>
      <c r="B27" s="28" t="s">
        <v>31</v>
      </c>
      <c r="C27" s="41">
        <f>C26</f>
        <v>909</v>
      </c>
      <c r="D27" s="30" t="s">
        <v>15</v>
      </c>
      <c r="E27" s="30" t="s">
        <v>1</v>
      </c>
      <c r="F27" s="47" t="s">
        <v>96</v>
      </c>
      <c r="G27" s="32" t="s">
        <v>32</v>
      </c>
      <c r="H27" s="33"/>
      <c r="I27" s="33">
        <f t="shared" ref="I27" si="6">I28</f>
        <v>16250</v>
      </c>
    </row>
    <row r="28" spans="1:9" ht="33.75">
      <c r="A28" s="6"/>
      <c r="B28" s="28" t="s">
        <v>84</v>
      </c>
      <c r="C28" s="41">
        <f t="shared" si="0"/>
        <v>909</v>
      </c>
      <c r="D28" s="30" t="s">
        <v>15</v>
      </c>
      <c r="E28" s="30" t="s">
        <v>1</v>
      </c>
      <c r="F28" s="47" t="s">
        <v>96</v>
      </c>
      <c r="G28" s="32" t="s">
        <v>32</v>
      </c>
      <c r="H28" s="33">
        <v>241</v>
      </c>
      <c r="I28" s="33">
        <v>16250</v>
      </c>
    </row>
    <row r="29" spans="1:9" s="9" customFormat="1" ht="18.75">
      <c r="A29" s="6"/>
      <c r="B29" s="40" t="s">
        <v>7</v>
      </c>
      <c r="C29" s="57">
        <f>C27</f>
        <v>909</v>
      </c>
      <c r="D29" s="42" t="s">
        <v>15</v>
      </c>
      <c r="E29" s="42" t="s">
        <v>0</v>
      </c>
      <c r="F29" s="43"/>
      <c r="G29" s="44"/>
      <c r="H29" s="45"/>
      <c r="I29" s="46">
        <f>I30+I35</f>
        <v>373960</v>
      </c>
    </row>
    <row r="30" spans="1:9" s="9" customFormat="1" ht="93.75">
      <c r="A30" s="6"/>
      <c r="B30" s="58" t="s">
        <v>45</v>
      </c>
      <c r="C30" s="47">
        <f>C22</f>
        <v>909</v>
      </c>
      <c r="D30" s="30" t="s">
        <v>15</v>
      </c>
      <c r="E30" s="30" t="s">
        <v>0</v>
      </c>
      <c r="F30" s="31" t="s">
        <v>29</v>
      </c>
      <c r="G30" s="32"/>
      <c r="H30" s="45"/>
      <c r="I30" s="59">
        <f t="shared" ref="I30:I33" si="7">I31</f>
        <v>852</v>
      </c>
    </row>
    <row r="31" spans="1:9" s="9" customFormat="1" ht="18.75">
      <c r="A31" s="6"/>
      <c r="B31" s="28" t="s">
        <v>16</v>
      </c>
      <c r="C31" s="47">
        <f>C23</f>
        <v>909</v>
      </c>
      <c r="D31" s="30" t="s">
        <v>15</v>
      </c>
      <c r="E31" s="30" t="s">
        <v>0</v>
      </c>
      <c r="F31" s="31" t="s">
        <v>30</v>
      </c>
      <c r="G31" s="32"/>
      <c r="H31" s="45"/>
      <c r="I31" s="59">
        <f t="shared" si="7"/>
        <v>852</v>
      </c>
    </row>
    <row r="32" spans="1:9" s="9" customFormat="1" ht="18.75">
      <c r="A32" s="6"/>
      <c r="B32" s="28" t="s">
        <v>35</v>
      </c>
      <c r="C32" s="47">
        <f>C26</f>
        <v>909</v>
      </c>
      <c r="D32" s="30" t="s">
        <v>15</v>
      </c>
      <c r="E32" s="30" t="s">
        <v>0</v>
      </c>
      <c r="F32" s="31" t="s">
        <v>90</v>
      </c>
      <c r="G32" s="32"/>
      <c r="H32" s="45"/>
      <c r="I32" s="59">
        <f t="shared" si="7"/>
        <v>852</v>
      </c>
    </row>
    <row r="33" spans="1:9" s="9" customFormat="1" ht="33.75">
      <c r="A33" s="6"/>
      <c r="B33" s="28" t="s">
        <v>18</v>
      </c>
      <c r="C33" s="47">
        <f>C27</f>
        <v>909</v>
      </c>
      <c r="D33" s="30" t="s">
        <v>15</v>
      </c>
      <c r="E33" s="30" t="s">
        <v>0</v>
      </c>
      <c r="F33" s="31" t="s">
        <v>90</v>
      </c>
      <c r="G33" s="32" t="s">
        <v>17</v>
      </c>
      <c r="H33" s="45"/>
      <c r="I33" s="59">
        <f t="shared" si="7"/>
        <v>852</v>
      </c>
    </row>
    <row r="34" spans="1:9" s="9" customFormat="1" ht="18.75">
      <c r="A34" s="6"/>
      <c r="B34" s="28" t="s">
        <v>87</v>
      </c>
      <c r="C34" s="47">
        <f>C29</f>
        <v>909</v>
      </c>
      <c r="D34" s="30" t="s">
        <v>15</v>
      </c>
      <c r="E34" s="30" t="s">
        <v>0</v>
      </c>
      <c r="F34" s="31" t="s">
        <v>90</v>
      </c>
      <c r="G34" s="32" t="s">
        <v>17</v>
      </c>
      <c r="H34" s="32">
        <v>226</v>
      </c>
      <c r="I34" s="59">
        <v>852</v>
      </c>
    </row>
    <row r="35" spans="1:9" s="9" customFormat="1" ht="49.5">
      <c r="A35" s="6"/>
      <c r="B35" s="28" t="s">
        <v>70</v>
      </c>
      <c r="C35" s="47">
        <f>C19</f>
        <v>909</v>
      </c>
      <c r="D35" s="30" t="s">
        <v>15</v>
      </c>
      <c r="E35" s="30" t="s">
        <v>0</v>
      </c>
      <c r="F35" s="31" t="s">
        <v>48</v>
      </c>
      <c r="G35" s="32"/>
      <c r="H35" s="33"/>
      <c r="I35" s="49">
        <f>I36+I41+I50</f>
        <v>373108</v>
      </c>
    </row>
    <row r="36" spans="1:9" s="9" customFormat="1" ht="33">
      <c r="A36" s="6"/>
      <c r="B36" s="28" t="s">
        <v>69</v>
      </c>
      <c r="C36" s="47">
        <f t="shared" si="0"/>
        <v>909</v>
      </c>
      <c r="D36" s="30" t="s">
        <v>22</v>
      </c>
      <c r="E36" s="30" t="s">
        <v>0</v>
      </c>
      <c r="F36" s="31" t="s">
        <v>49</v>
      </c>
      <c r="G36" s="32"/>
      <c r="H36" s="33"/>
      <c r="I36" s="49">
        <f t="shared" ref="I36:I39" si="8">I37</f>
        <v>241734</v>
      </c>
    </row>
    <row r="37" spans="1:9" s="9" customFormat="1">
      <c r="A37" s="6"/>
      <c r="B37" s="28" t="s">
        <v>16</v>
      </c>
      <c r="C37" s="47">
        <f t="shared" si="0"/>
        <v>909</v>
      </c>
      <c r="D37" s="30" t="s">
        <v>22</v>
      </c>
      <c r="E37" s="30" t="s">
        <v>0</v>
      </c>
      <c r="F37" s="31" t="s">
        <v>46</v>
      </c>
      <c r="G37" s="32"/>
      <c r="H37" s="33"/>
      <c r="I37" s="49">
        <f t="shared" si="8"/>
        <v>241734</v>
      </c>
    </row>
    <row r="38" spans="1:9" s="9" customFormat="1">
      <c r="A38" s="6"/>
      <c r="B38" s="28" t="s">
        <v>35</v>
      </c>
      <c r="C38" s="47">
        <f>C23</f>
        <v>909</v>
      </c>
      <c r="D38" s="30" t="s">
        <v>15</v>
      </c>
      <c r="E38" s="30" t="s">
        <v>0</v>
      </c>
      <c r="F38" s="31" t="s">
        <v>47</v>
      </c>
      <c r="G38" s="32"/>
      <c r="H38" s="33"/>
      <c r="I38" s="49">
        <f t="shared" si="8"/>
        <v>241734</v>
      </c>
    </row>
    <row r="39" spans="1:9" s="9" customFormat="1" ht="35.25" customHeight="1">
      <c r="A39" s="6"/>
      <c r="B39" s="28" t="s">
        <v>18</v>
      </c>
      <c r="C39" s="47">
        <f t="shared" si="0"/>
        <v>909</v>
      </c>
      <c r="D39" s="30" t="s">
        <v>22</v>
      </c>
      <c r="E39" s="30" t="s">
        <v>0</v>
      </c>
      <c r="F39" s="31" t="s">
        <v>47</v>
      </c>
      <c r="G39" s="32" t="s">
        <v>17</v>
      </c>
      <c r="H39" s="33"/>
      <c r="I39" s="33">
        <f t="shared" si="8"/>
        <v>241734</v>
      </c>
    </row>
    <row r="40" spans="1:9" s="9" customFormat="1" ht="26.25" customHeight="1">
      <c r="A40" s="6"/>
      <c r="B40" s="28" t="s">
        <v>86</v>
      </c>
      <c r="C40" s="47">
        <f t="shared" si="0"/>
        <v>909</v>
      </c>
      <c r="D40" s="30" t="s">
        <v>22</v>
      </c>
      <c r="E40" s="30" t="s">
        <v>0</v>
      </c>
      <c r="F40" s="31" t="s">
        <v>47</v>
      </c>
      <c r="G40" s="32" t="s">
        <v>17</v>
      </c>
      <c r="H40" s="33">
        <v>225</v>
      </c>
      <c r="I40" s="33">
        <f>233719+8015</f>
        <v>241734</v>
      </c>
    </row>
    <row r="41" spans="1:9" s="9" customFormat="1" ht="49.5">
      <c r="A41" s="6"/>
      <c r="B41" s="28" t="s">
        <v>68</v>
      </c>
      <c r="C41" s="47">
        <f>C39</f>
        <v>909</v>
      </c>
      <c r="D41" s="30" t="s">
        <v>22</v>
      </c>
      <c r="E41" s="30" t="s">
        <v>0</v>
      </c>
      <c r="F41" s="31" t="s">
        <v>50</v>
      </c>
      <c r="G41" s="32"/>
      <c r="H41" s="33"/>
      <c r="I41" s="49">
        <f>I42</f>
        <v>69217</v>
      </c>
    </row>
    <row r="42" spans="1:9" s="9" customFormat="1">
      <c r="A42" s="6"/>
      <c r="B42" s="28" t="s">
        <v>16</v>
      </c>
      <c r="C42" s="47">
        <f t="shared" si="0"/>
        <v>909</v>
      </c>
      <c r="D42" s="30" t="s">
        <v>22</v>
      </c>
      <c r="E42" s="30" t="s">
        <v>0</v>
      </c>
      <c r="F42" s="31" t="s">
        <v>51</v>
      </c>
      <c r="G42" s="32"/>
      <c r="H42" s="33"/>
      <c r="I42" s="49">
        <f>I43+I46</f>
        <v>69217</v>
      </c>
    </row>
    <row r="43" spans="1:9" s="9" customFormat="1">
      <c r="A43" s="6"/>
      <c r="B43" s="60" t="s">
        <v>24</v>
      </c>
      <c r="C43" s="47">
        <f t="shared" si="0"/>
        <v>909</v>
      </c>
      <c r="D43" s="30" t="s">
        <v>22</v>
      </c>
      <c r="E43" s="30" t="s">
        <v>0</v>
      </c>
      <c r="F43" s="31" t="s">
        <v>52</v>
      </c>
      <c r="G43" s="32"/>
      <c r="H43" s="33"/>
      <c r="I43" s="49">
        <f>I44</f>
        <v>28491</v>
      </c>
    </row>
    <row r="44" spans="1:9" s="9" customFormat="1" ht="33">
      <c r="A44" s="6"/>
      <c r="B44" s="28" t="s">
        <v>26</v>
      </c>
      <c r="C44" s="47">
        <f t="shared" si="0"/>
        <v>909</v>
      </c>
      <c r="D44" s="30" t="s">
        <v>22</v>
      </c>
      <c r="E44" s="30" t="s">
        <v>0</v>
      </c>
      <c r="F44" s="31" t="s">
        <v>52</v>
      </c>
      <c r="G44" s="32" t="s">
        <v>27</v>
      </c>
      <c r="H44" s="33"/>
      <c r="I44" s="33">
        <f t="shared" ref="I44" si="9">I45</f>
        <v>28491</v>
      </c>
    </row>
    <row r="45" spans="1:9" s="9" customFormat="1" ht="23.25" customHeight="1">
      <c r="A45" s="6"/>
      <c r="B45" s="28" t="s">
        <v>87</v>
      </c>
      <c r="C45" s="47">
        <f t="shared" si="0"/>
        <v>909</v>
      </c>
      <c r="D45" s="30" t="s">
        <v>22</v>
      </c>
      <c r="E45" s="30" t="s">
        <v>0</v>
      </c>
      <c r="F45" s="31" t="s">
        <v>52</v>
      </c>
      <c r="G45" s="32" t="s">
        <v>27</v>
      </c>
      <c r="H45" s="33">
        <v>226</v>
      </c>
      <c r="I45" s="33">
        <v>28491</v>
      </c>
    </row>
    <row r="46" spans="1:9" s="9" customFormat="1">
      <c r="A46" s="6"/>
      <c r="B46" s="28" t="s">
        <v>35</v>
      </c>
      <c r="C46" s="47">
        <f>C44</f>
        <v>909</v>
      </c>
      <c r="D46" s="30" t="s">
        <v>22</v>
      </c>
      <c r="E46" s="30" t="s">
        <v>0</v>
      </c>
      <c r="F46" s="31" t="s">
        <v>53</v>
      </c>
      <c r="G46" s="32"/>
      <c r="H46" s="33"/>
      <c r="I46" s="49">
        <f>I47</f>
        <v>40726</v>
      </c>
    </row>
    <row r="47" spans="1:9" s="9" customFormat="1" ht="33">
      <c r="A47" s="6"/>
      <c r="B47" s="28" t="s">
        <v>18</v>
      </c>
      <c r="C47" s="47">
        <f t="shared" si="0"/>
        <v>909</v>
      </c>
      <c r="D47" s="30" t="s">
        <v>22</v>
      </c>
      <c r="E47" s="30" t="s">
        <v>0</v>
      </c>
      <c r="F47" s="31" t="s">
        <v>53</v>
      </c>
      <c r="G47" s="32" t="s">
        <v>17</v>
      </c>
      <c r="H47" s="33"/>
      <c r="I47" s="33">
        <f t="shared" ref="I47" si="10">I48+I49</f>
        <v>40726</v>
      </c>
    </row>
    <row r="48" spans="1:9" s="9" customFormat="1">
      <c r="A48" s="6"/>
      <c r="B48" s="28" t="s">
        <v>86</v>
      </c>
      <c r="C48" s="47">
        <f>C46</f>
        <v>909</v>
      </c>
      <c r="D48" s="30" t="s">
        <v>22</v>
      </c>
      <c r="E48" s="30" t="s">
        <v>0</v>
      </c>
      <c r="F48" s="31" t="s">
        <v>53</v>
      </c>
      <c r="G48" s="32" t="s">
        <v>17</v>
      </c>
      <c r="H48" s="33">
        <v>225</v>
      </c>
      <c r="I48" s="33">
        <v>19218</v>
      </c>
    </row>
    <row r="49" spans="1:9" s="9" customFormat="1">
      <c r="A49" s="6"/>
      <c r="B49" s="28" t="s">
        <v>87</v>
      </c>
      <c r="C49" s="47">
        <f>C47</f>
        <v>909</v>
      </c>
      <c r="D49" s="30" t="s">
        <v>22</v>
      </c>
      <c r="E49" s="30" t="s">
        <v>0</v>
      </c>
      <c r="F49" s="31" t="s">
        <v>53</v>
      </c>
      <c r="G49" s="32" t="s">
        <v>17</v>
      </c>
      <c r="H49" s="33">
        <v>226</v>
      </c>
      <c r="I49" s="33">
        <v>21508</v>
      </c>
    </row>
    <row r="50" spans="1:9" s="9" customFormat="1" ht="33">
      <c r="A50" s="6"/>
      <c r="B50" s="28" t="s">
        <v>65</v>
      </c>
      <c r="C50" s="47">
        <f t="shared" ref="C50:C94" si="11">C48</f>
        <v>909</v>
      </c>
      <c r="D50" s="30" t="s">
        <v>22</v>
      </c>
      <c r="E50" s="30" t="s">
        <v>0</v>
      </c>
      <c r="F50" s="31" t="s">
        <v>54</v>
      </c>
      <c r="G50" s="32"/>
      <c r="H50" s="33"/>
      <c r="I50" s="49">
        <f>I51+I65+I72</f>
        <v>62157</v>
      </c>
    </row>
    <row r="51" spans="1:9" s="9" customFormat="1" ht="33">
      <c r="A51" s="6"/>
      <c r="B51" s="28" t="s">
        <v>21</v>
      </c>
      <c r="C51" s="47">
        <f t="shared" si="11"/>
        <v>909</v>
      </c>
      <c r="D51" s="30" t="s">
        <v>22</v>
      </c>
      <c r="E51" s="30" t="s">
        <v>0</v>
      </c>
      <c r="F51" s="31" t="s">
        <v>55</v>
      </c>
      <c r="G51" s="32"/>
      <c r="H51" s="33"/>
      <c r="I51" s="49">
        <f t="shared" ref="I51" si="12">I52</f>
        <v>25966</v>
      </c>
    </row>
    <row r="52" spans="1:9" s="9" customFormat="1" ht="33">
      <c r="A52" s="6"/>
      <c r="B52" s="28" t="s">
        <v>36</v>
      </c>
      <c r="C52" s="47">
        <f t="shared" si="11"/>
        <v>909</v>
      </c>
      <c r="D52" s="30" t="s">
        <v>22</v>
      </c>
      <c r="E52" s="30" t="s">
        <v>0</v>
      </c>
      <c r="F52" s="31" t="s">
        <v>56</v>
      </c>
      <c r="G52" s="32"/>
      <c r="H52" s="33"/>
      <c r="I52" s="49">
        <f>I53+I56+I63</f>
        <v>25966</v>
      </c>
    </row>
    <row r="53" spans="1:9" s="9" customFormat="1" ht="66">
      <c r="A53" s="6"/>
      <c r="B53" s="28" t="s">
        <v>38</v>
      </c>
      <c r="C53" s="47">
        <f t="shared" si="11"/>
        <v>909</v>
      </c>
      <c r="D53" s="30" t="s">
        <v>22</v>
      </c>
      <c r="E53" s="30" t="s">
        <v>0</v>
      </c>
      <c r="F53" s="31" t="s">
        <v>56</v>
      </c>
      <c r="G53" s="32" t="s">
        <v>39</v>
      </c>
      <c r="H53" s="33"/>
      <c r="I53" s="61">
        <f t="shared" ref="I53" si="13">SUM(I54:I55)</f>
        <v>12097</v>
      </c>
    </row>
    <row r="54" spans="1:9" s="9" customFormat="1">
      <c r="A54" s="6"/>
      <c r="B54" s="28" t="s">
        <v>74</v>
      </c>
      <c r="C54" s="47">
        <f t="shared" si="11"/>
        <v>909</v>
      </c>
      <c r="D54" s="30" t="s">
        <v>22</v>
      </c>
      <c r="E54" s="30" t="s">
        <v>0</v>
      </c>
      <c r="F54" s="31" t="s">
        <v>56</v>
      </c>
      <c r="G54" s="32" t="s">
        <v>39</v>
      </c>
      <c r="H54" s="33">
        <v>211</v>
      </c>
      <c r="I54" s="61">
        <v>9341</v>
      </c>
    </row>
    <row r="55" spans="1:9" s="9" customFormat="1">
      <c r="A55" s="6"/>
      <c r="B55" s="28" t="s">
        <v>75</v>
      </c>
      <c r="C55" s="47">
        <f t="shared" si="11"/>
        <v>909</v>
      </c>
      <c r="D55" s="30" t="s">
        <v>22</v>
      </c>
      <c r="E55" s="30" t="s">
        <v>0</v>
      </c>
      <c r="F55" s="31" t="s">
        <v>56</v>
      </c>
      <c r="G55" s="32" t="s">
        <v>39</v>
      </c>
      <c r="H55" s="33">
        <v>213</v>
      </c>
      <c r="I55" s="61">
        <v>2756</v>
      </c>
    </row>
    <row r="56" spans="1:9" s="9" customFormat="1" ht="33">
      <c r="A56" s="6"/>
      <c r="B56" s="28" t="s">
        <v>18</v>
      </c>
      <c r="C56" s="47">
        <f t="shared" si="11"/>
        <v>909</v>
      </c>
      <c r="D56" s="30" t="s">
        <v>22</v>
      </c>
      <c r="E56" s="30" t="s">
        <v>0</v>
      </c>
      <c r="F56" s="31" t="s">
        <v>56</v>
      </c>
      <c r="G56" s="32" t="s">
        <v>17</v>
      </c>
      <c r="H56" s="33"/>
      <c r="I56" s="62">
        <f>SUM(I57:I62)</f>
        <v>12777</v>
      </c>
    </row>
    <row r="57" spans="1:9" s="9" customFormat="1">
      <c r="A57" s="6"/>
      <c r="B57" s="63" t="s">
        <v>78</v>
      </c>
      <c r="C57" s="47">
        <f t="shared" si="11"/>
        <v>909</v>
      </c>
      <c r="D57" s="30" t="s">
        <v>22</v>
      </c>
      <c r="E57" s="30" t="s">
        <v>0</v>
      </c>
      <c r="F57" s="31" t="s">
        <v>56</v>
      </c>
      <c r="G57" s="32" t="s">
        <v>17</v>
      </c>
      <c r="H57" s="33">
        <v>221</v>
      </c>
      <c r="I57" s="78">
        <v>249</v>
      </c>
    </row>
    <row r="58" spans="1:9" s="9" customFormat="1">
      <c r="A58" s="6"/>
      <c r="B58" s="64" t="s">
        <v>79</v>
      </c>
      <c r="C58" s="47">
        <f t="shared" si="11"/>
        <v>909</v>
      </c>
      <c r="D58" s="30" t="s">
        <v>22</v>
      </c>
      <c r="E58" s="30" t="s">
        <v>0</v>
      </c>
      <c r="F58" s="31" t="s">
        <v>56</v>
      </c>
      <c r="G58" s="32" t="s">
        <v>17</v>
      </c>
      <c r="H58" s="33">
        <v>223</v>
      </c>
      <c r="I58" s="78">
        <f>24+148+5+3379</f>
        <v>3556</v>
      </c>
    </row>
    <row r="59" spans="1:9" s="9" customFormat="1">
      <c r="A59" s="6"/>
      <c r="B59" s="64" t="s">
        <v>89</v>
      </c>
      <c r="C59" s="47">
        <f t="shared" si="11"/>
        <v>909</v>
      </c>
      <c r="D59" s="30" t="s">
        <v>22</v>
      </c>
      <c r="E59" s="30" t="s">
        <v>0</v>
      </c>
      <c r="F59" s="31" t="s">
        <v>56</v>
      </c>
      <c r="G59" s="32" t="s">
        <v>17</v>
      </c>
      <c r="H59" s="33">
        <v>224</v>
      </c>
      <c r="I59" s="62">
        <v>321</v>
      </c>
    </row>
    <row r="60" spans="1:9" s="9" customFormat="1">
      <c r="A60" s="6"/>
      <c r="B60" s="28" t="s">
        <v>80</v>
      </c>
      <c r="C60" s="47">
        <f t="shared" si="11"/>
        <v>909</v>
      </c>
      <c r="D60" s="30" t="s">
        <v>22</v>
      </c>
      <c r="E60" s="30" t="s">
        <v>0</v>
      </c>
      <c r="F60" s="31" t="s">
        <v>56</v>
      </c>
      <c r="G60" s="32" t="s">
        <v>17</v>
      </c>
      <c r="H60" s="33">
        <v>225</v>
      </c>
      <c r="I60" s="62">
        <f>4559+2301</f>
        <v>6860</v>
      </c>
    </row>
    <row r="61" spans="1:9" s="9" customFormat="1">
      <c r="A61" s="6"/>
      <c r="B61" s="65" t="s">
        <v>76</v>
      </c>
      <c r="C61" s="47">
        <f t="shared" si="11"/>
        <v>909</v>
      </c>
      <c r="D61" s="66" t="s">
        <v>22</v>
      </c>
      <c r="E61" s="66" t="s">
        <v>0</v>
      </c>
      <c r="F61" s="67" t="s">
        <v>56</v>
      </c>
      <c r="G61" s="68" t="s">
        <v>17</v>
      </c>
      <c r="H61" s="62">
        <v>226</v>
      </c>
      <c r="I61" s="62">
        <f>399</f>
        <v>399</v>
      </c>
    </row>
    <row r="62" spans="1:9" s="9" customFormat="1">
      <c r="A62" s="6"/>
      <c r="B62" s="65" t="s">
        <v>81</v>
      </c>
      <c r="C62" s="47">
        <f t="shared" si="11"/>
        <v>909</v>
      </c>
      <c r="D62" s="66" t="s">
        <v>22</v>
      </c>
      <c r="E62" s="66" t="s">
        <v>0</v>
      </c>
      <c r="F62" s="67" t="s">
        <v>56</v>
      </c>
      <c r="G62" s="68" t="s">
        <v>17</v>
      </c>
      <c r="H62" s="62">
        <v>340</v>
      </c>
      <c r="I62" s="78">
        <f>1392</f>
        <v>1392</v>
      </c>
    </row>
    <row r="63" spans="1:9" s="21" customFormat="1">
      <c r="A63" s="19"/>
      <c r="B63" s="65" t="s">
        <v>31</v>
      </c>
      <c r="C63" s="47">
        <f t="shared" si="11"/>
        <v>909</v>
      </c>
      <c r="D63" s="66" t="s">
        <v>22</v>
      </c>
      <c r="E63" s="66" t="s">
        <v>0</v>
      </c>
      <c r="F63" s="67" t="s">
        <v>56</v>
      </c>
      <c r="G63" s="68" t="s">
        <v>32</v>
      </c>
      <c r="H63" s="62"/>
      <c r="I63" s="62">
        <f t="shared" ref="I63" si="14">I64</f>
        <v>1092</v>
      </c>
    </row>
    <row r="64" spans="1:9" s="21" customFormat="1">
      <c r="A64" s="19"/>
      <c r="B64" s="69" t="s">
        <v>77</v>
      </c>
      <c r="C64" s="47">
        <f t="shared" si="11"/>
        <v>909</v>
      </c>
      <c r="D64" s="66" t="s">
        <v>22</v>
      </c>
      <c r="E64" s="66" t="s">
        <v>0</v>
      </c>
      <c r="F64" s="67" t="s">
        <v>56</v>
      </c>
      <c r="G64" s="68" t="s">
        <v>32</v>
      </c>
      <c r="H64" s="62">
        <v>290</v>
      </c>
      <c r="I64" s="62">
        <f t="shared" ref="I64" si="15">18+1050+24</f>
        <v>1092</v>
      </c>
    </row>
    <row r="65" spans="1:9" s="9" customFormat="1">
      <c r="A65" s="6"/>
      <c r="B65" s="65" t="s">
        <v>16</v>
      </c>
      <c r="C65" s="47">
        <f t="shared" si="11"/>
        <v>909</v>
      </c>
      <c r="D65" s="66" t="s">
        <v>22</v>
      </c>
      <c r="E65" s="66" t="s">
        <v>0</v>
      </c>
      <c r="F65" s="67" t="s">
        <v>57</v>
      </c>
      <c r="G65" s="68"/>
      <c r="H65" s="62"/>
      <c r="I65" s="49">
        <f>I66+I69</f>
        <v>36191</v>
      </c>
    </row>
    <row r="66" spans="1:9" s="9" customFormat="1" hidden="1">
      <c r="A66" s="6"/>
      <c r="B66" s="65" t="s">
        <v>24</v>
      </c>
      <c r="C66" s="47">
        <f t="shared" si="11"/>
        <v>909</v>
      </c>
      <c r="D66" s="66" t="s">
        <v>22</v>
      </c>
      <c r="E66" s="66" t="s">
        <v>0</v>
      </c>
      <c r="F66" s="67" t="s">
        <v>58</v>
      </c>
      <c r="G66" s="68"/>
      <c r="H66" s="62"/>
      <c r="I66" s="49">
        <f>I67</f>
        <v>0</v>
      </c>
    </row>
    <row r="67" spans="1:9" s="9" customFormat="1" ht="33" hidden="1">
      <c r="A67" s="6"/>
      <c r="B67" s="65" t="s">
        <v>26</v>
      </c>
      <c r="C67" s="47">
        <f t="shared" si="11"/>
        <v>909</v>
      </c>
      <c r="D67" s="66" t="s">
        <v>22</v>
      </c>
      <c r="E67" s="66" t="s">
        <v>0</v>
      </c>
      <c r="F67" s="67" t="s">
        <v>58</v>
      </c>
      <c r="G67" s="68" t="s">
        <v>27</v>
      </c>
      <c r="H67" s="62"/>
      <c r="I67" s="33">
        <f t="shared" ref="I67" si="16">I68</f>
        <v>0</v>
      </c>
    </row>
    <row r="68" spans="1:9" s="9" customFormat="1" hidden="1">
      <c r="A68" s="6"/>
      <c r="B68" s="65" t="s">
        <v>76</v>
      </c>
      <c r="C68" s="47">
        <f t="shared" si="11"/>
        <v>909</v>
      </c>
      <c r="D68" s="66" t="s">
        <v>22</v>
      </c>
      <c r="E68" s="66" t="s">
        <v>0</v>
      </c>
      <c r="F68" s="67" t="s">
        <v>58</v>
      </c>
      <c r="G68" s="68" t="s">
        <v>27</v>
      </c>
      <c r="H68" s="62">
        <v>226</v>
      </c>
      <c r="I68" s="33"/>
    </row>
    <row r="69" spans="1:9" s="9" customFormat="1">
      <c r="A69" s="6"/>
      <c r="B69" s="65" t="s">
        <v>35</v>
      </c>
      <c r="C69" s="47">
        <f t="shared" si="11"/>
        <v>909</v>
      </c>
      <c r="D69" s="66" t="s">
        <v>22</v>
      </c>
      <c r="E69" s="66" t="s">
        <v>0</v>
      </c>
      <c r="F69" s="67" t="s">
        <v>59</v>
      </c>
      <c r="G69" s="68"/>
      <c r="H69" s="62"/>
      <c r="I69" s="49">
        <f>I70</f>
        <v>36191</v>
      </c>
    </row>
    <row r="70" spans="1:9" s="9" customFormat="1" ht="33">
      <c r="A70" s="6"/>
      <c r="B70" s="65" t="s">
        <v>18</v>
      </c>
      <c r="C70" s="47">
        <f t="shared" si="11"/>
        <v>909</v>
      </c>
      <c r="D70" s="66" t="s">
        <v>22</v>
      </c>
      <c r="E70" s="66" t="s">
        <v>0</v>
      </c>
      <c r="F70" s="67" t="s">
        <v>59</v>
      </c>
      <c r="G70" s="68" t="s">
        <v>17</v>
      </c>
      <c r="H70" s="62"/>
      <c r="I70" s="33">
        <f t="shared" ref="I70" si="17">I71</f>
        <v>36191</v>
      </c>
    </row>
    <row r="71" spans="1:9" s="9" customFormat="1">
      <c r="A71" s="6"/>
      <c r="B71" s="28" t="s">
        <v>80</v>
      </c>
      <c r="C71" s="47">
        <f t="shared" si="11"/>
        <v>909</v>
      </c>
      <c r="D71" s="30" t="s">
        <v>22</v>
      </c>
      <c r="E71" s="30" t="s">
        <v>0</v>
      </c>
      <c r="F71" s="31" t="s">
        <v>59</v>
      </c>
      <c r="G71" s="32" t="s">
        <v>17</v>
      </c>
      <c r="H71" s="33">
        <v>225</v>
      </c>
      <c r="I71" s="33">
        <v>36191</v>
      </c>
    </row>
    <row r="72" spans="1:9" s="21" customFormat="1" ht="36" hidden="1" customHeight="1">
      <c r="A72" s="19"/>
      <c r="B72" s="70" t="s">
        <v>99</v>
      </c>
      <c r="C72" s="47">
        <f t="shared" si="11"/>
        <v>909</v>
      </c>
      <c r="D72" s="52" t="s">
        <v>22</v>
      </c>
      <c r="E72" s="52" t="s">
        <v>0</v>
      </c>
      <c r="F72" s="71" t="s">
        <v>97</v>
      </c>
      <c r="G72" s="54"/>
      <c r="H72" s="55"/>
      <c r="I72" s="56">
        <f t="shared" ref="I72" si="18">I73</f>
        <v>0</v>
      </c>
    </row>
    <row r="73" spans="1:9" s="21" customFormat="1" ht="33" hidden="1">
      <c r="A73" s="19"/>
      <c r="B73" s="70" t="s">
        <v>36</v>
      </c>
      <c r="C73" s="47">
        <f t="shared" si="11"/>
        <v>909</v>
      </c>
      <c r="D73" s="52" t="s">
        <v>22</v>
      </c>
      <c r="E73" s="52" t="s">
        <v>0</v>
      </c>
      <c r="F73" s="71" t="s">
        <v>98</v>
      </c>
      <c r="G73" s="54"/>
      <c r="H73" s="55"/>
      <c r="I73" s="56">
        <f t="shared" ref="I73" si="19">I74+I77+I86</f>
        <v>0</v>
      </c>
    </row>
    <row r="74" spans="1:9" s="21" customFormat="1" ht="66" hidden="1">
      <c r="A74" s="19"/>
      <c r="B74" s="50" t="s">
        <v>38</v>
      </c>
      <c r="C74" s="47">
        <f t="shared" si="11"/>
        <v>909</v>
      </c>
      <c r="D74" s="52" t="s">
        <v>22</v>
      </c>
      <c r="E74" s="52" t="s">
        <v>0</v>
      </c>
      <c r="F74" s="72" t="s">
        <v>98</v>
      </c>
      <c r="G74" s="54" t="s">
        <v>39</v>
      </c>
      <c r="H74" s="55"/>
      <c r="I74" s="56">
        <f t="shared" ref="I74" si="20">SUM(I75:I76)</f>
        <v>0</v>
      </c>
    </row>
    <row r="75" spans="1:9" s="21" customFormat="1" hidden="1">
      <c r="A75" s="19"/>
      <c r="B75" s="50" t="s">
        <v>74</v>
      </c>
      <c r="C75" s="47">
        <f t="shared" si="11"/>
        <v>909</v>
      </c>
      <c r="D75" s="52" t="s">
        <v>22</v>
      </c>
      <c r="E75" s="52" t="s">
        <v>0</v>
      </c>
      <c r="F75" s="72" t="s">
        <v>98</v>
      </c>
      <c r="G75" s="54" t="s">
        <v>39</v>
      </c>
      <c r="H75" s="55">
        <v>211</v>
      </c>
      <c r="I75" s="56"/>
    </row>
    <row r="76" spans="1:9" s="21" customFormat="1" hidden="1">
      <c r="A76" s="19"/>
      <c r="B76" s="50" t="s">
        <v>75</v>
      </c>
      <c r="C76" s="47">
        <f t="shared" si="11"/>
        <v>909</v>
      </c>
      <c r="D76" s="52" t="s">
        <v>22</v>
      </c>
      <c r="E76" s="52" t="s">
        <v>0</v>
      </c>
      <c r="F76" s="72" t="s">
        <v>98</v>
      </c>
      <c r="G76" s="54" t="s">
        <v>39</v>
      </c>
      <c r="H76" s="55">
        <v>213</v>
      </c>
      <c r="I76" s="56"/>
    </row>
    <row r="77" spans="1:9" s="21" customFormat="1" ht="33" hidden="1">
      <c r="A77" s="19"/>
      <c r="B77" s="50" t="s">
        <v>18</v>
      </c>
      <c r="C77" s="47">
        <f t="shared" si="11"/>
        <v>909</v>
      </c>
      <c r="D77" s="52" t="s">
        <v>22</v>
      </c>
      <c r="E77" s="52" t="s">
        <v>0</v>
      </c>
      <c r="F77" s="72" t="s">
        <v>98</v>
      </c>
      <c r="G77" s="54" t="s">
        <v>17</v>
      </c>
      <c r="H77" s="55"/>
      <c r="I77" s="55">
        <f t="shared" ref="I77" si="21">SUM(I78:I85)</f>
        <v>0</v>
      </c>
    </row>
    <row r="78" spans="1:9" s="21" customFormat="1" hidden="1">
      <c r="A78" s="19"/>
      <c r="B78" s="73" t="s">
        <v>78</v>
      </c>
      <c r="C78" s="47">
        <f t="shared" si="11"/>
        <v>909</v>
      </c>
      <c r="D78" s="52" t="s">
        <v>22</v>
      </c>
      <c r="E78" s="52" t="s">
        <v>0</v>
      </c>
      <c r="F78" s="72" t="s">
        <v>98</v>
      </c>
      <c r="G78" s="54" t="s">
        <v>17</v>
      </c>
      <c r="H78" s="55">
        <v>221</v>
      </c>
      <c r="I78" s="53"/>
    </row>
    <row r="79" spans="1:9" s="21" customFormat="1" hidden="1">
      <c r="A79" s="19"/>
      <c r="B79" s="74" t="s">
        <v>79</v>
      </c>
      <c r="C79" s="47">
        <f t="shared" si="11"/>
        <v>909</v>
      </c>
      <c r="D79" s="52" t="s">
        <v>22</v>
      </c>
      <c r="E79" s="52" t="s">
        <v>0</v>
      </c>
      <c r="F79" s="72" t="s">
        <v>98</v>
      </c>
      <c r="G79" s="54" t="s">
        <v>17</v>
      </c>
      <c r="H79" s="55">
        <v>223</v>
      </c>
      <c r="I79" s="53"/>
    </row>
    <row r="80" spans="1:9" s="21" customFormat="1" hidden="1">
      <c r="A80" s="19"/>
      <c r="B80" s="74" t="s">
        <v>89</v>
      </c>
      <c r="C80" s="47">
        <f t="shared" si="11"/>
        <v>909</v>
      </c>
      <c r="D80" s="52" t="s">
        <v>22</v>
      </c>
      <c r="E80" s="52" t="s">
        <v>0</v>
      </c>
      <c r="F80" s="72" t="s">
        <v>98</v>
      </c>
      <c r="G80" s="54" t="s">
        <v>17</v>
      </c>
      <c r="H80" s="55">
        <v>224</v>
      </c>
      <c r="I80" s="55"/>
    </row>
    <row r="81" spans="1:9" s="21" customFormat="1" hidden="1">
      <c r="A81" s="19"/>
      <c r="B81" s="50" t="s">
        <v>80</v>
      </c>
      <c r="C81" s="47">
        <f t="shared" si="11"/>
        <v>909</v>
      </c>
      <c r="D81" s="52" t="s">
        <v>22</v>
      </c>
      <c r="E81" s="52" t="s">
        <v>0</v>
      </c>
      <c r="F81" s="72" t="s">
        <v>98</v>
      </c>
      <c r="G81" s="54" t="s">
        <v>17</v>
      </c>
      <c r="H81" s="55">
        <v>225</v>
      </c>
      <c r="I81" s="55"/>
    </row>
    <row r="82" spans="1:9" s="21" customFormat="1" hidden="1">
      <c r="A82" s="19"/>
      <c r="B82" s="50" t="s">
        <v>76</v>
      </c>
      <c r="C82" s="47">
        <f t="shared" si="11"/>
        <v>909</v>
      </c>
      <c r="D82" s="52" t="s">
        <v>22</v>
      </c>
      <c r="E82" s="52" t="s">
        <v>0</v>
      </c>
      <c r="F82" s="72" t="s">
        <v>98</v>
      </c>
      <c r="G82" s="54" t="s">
        <v>17</v>
      </c>
      <c r="H82" s="55">
        <v>226</v>
      </c>
      <c r="I82" s="55"/>
    </row>
    <row r="83" spans="1:9" s="21" customFormat="1" hidden="1">
      <c r="A83" s="19"/>
      <c r="B83" s="74" t="s">
        <v>77</v>
      </c>
      <c r="C83" s="47">
        <f t="shared" si="11"/>
        <v>909</v>
      </c>
      <c r="D83" s="52" t="s">
        <v>22</v>
      </c>
      <c r="E83" s="52" t="s">
        <v>0</v>
      </c>
      <c r="F83" s="72" t="s">
        <v>98</v>
      </c>
      <c r="G83" s="54" t="s">
        <v>17</v>
      </c>
      <c r="H83" s="55">
        <v>290</v>
      </c>
      <c r="I83" s="55"/>
    </row>
    <row r="84" spans="1:9" s="21" customFormat="1" hidden="1">
      <c r="A84" s="19"/>
      <c r="B84" s="50" t="s">
        <v>88</v>
      </c>
      <c r="C84" s="47">
        <f t="shared" si="11"/>
        <v>909</v>
      </c>
      <c r="D84" s="52" t="s">
        <v>22</v>
      </c>
      <c r="E84" s="52" t="s">
        <v>0</v>
      </c>
      <c r="F84" s="72" t="s">
        <v>98</v>
      </c>
      <c r="G84" s="54" t="s">
        <v>17</v>
      </c>
      <c r="H84" s="55">
        <v>310</v>
      </c>
      <c r="I84" s="53"/>
    </row>
    <row r="85" spans="1:9" s="21" customFormat="1" hidden="1">
      <c r="A85" s="19"/>
      <c r="B85" s="50" t="s">
        <v>81</v>
      </c>
      <c r="C85" s="47">
        <f t="shared" si="11"/>
        <v>909</v>
      </c>
      <c r="D85" s="52" t="s">
        <v>22</v>
      </c>
      <c r="E85" s="52" t="s">
        <v>0</v>
      </c>
      <c r="F85" s="72" t="s">
        <v>98</v>
      </c>
      <c r="G85" s="54" t="s">
        <v>17</v>
      </c>
      <c r="H85" s="55">
        <v>340</v>
      </c>
      <c r="I85" s="53"/>
    </row>
    <row r="86" spans="1:9" s="21" customFormat="1" hidden="1">
      <c r="A86" s="19"/>
      <c r="B86" s="50" t="s">
        <v>31</v>
      </c>
      <c r="C86" s="47">
        <f t="shared" si="11"/>
        <v>909</v>
      </c>
      <c r="D86" s="52" t="s">
        <v>22</v>
      </c>
      <c r="E86" s="52" t="s">
        <v>0</v>
      </c>
      <c r="F86" s="72" t="s">
        <v>98</v>
      </c>
      <c r="G86" s="54" t="s">
        <v>32</v>
      </c>
      <c r="H86" s="55"/>
      <c r="I86" s="55">
        <f t="shared" ref="I86" si="22">I87</f>
        <v>0</v>
      </c>
    </row>
    <row r="87" spans="1:9" s="21" customFormat="1" hidden="1">
      <c r="A87" s="19"/>
      <c r="B87" s="74" t="s">
        <v>77</v>
      </c>
      <c r="C87" s="47">
        <f t="shared" si="11"/>
        <v>909</v>
      </c>
      <c r="D87" s="52" t="s">
        <v>22</v>
      </c>
      <c r="E87" s="52" t="s">
        <v>0</v>
      </c>
      <c r="F87" s="72" t="s">
        <v>98</v>
      </c>
      <c r="G87" s="54" t="s">
        <v>32</v>
      </c>
      <c r="H87" s="55">
        <v>290</v>
      </c>
      <c r="I87" s="55"/>
    </row>
    <row r="88" spans="1:9" ht="18.75">
      <c r="A88" s="7"/>
      <c r="B88" s="40" t="s">
        <v>33</v>
      </c>
      <c r="C88" s="47">
        <f t="shared" si="11"/>
        <v>909</v>
      </c>
      <c r="D88" s="42" t="s">
        <v>2</v>
      </c>
      <c r="E88" s="42" t="s">
        <v>14</v>
      </c>
      <c r="F88" s="43"/>
      <c r="G88" s="44"/>
      <c r="H88" s="45"/>
      <c r="I88" s="46">
        <f>I89</f>
        <v>331</v>
      </c>
    </row>
    <row r="89" spans="1:9" ht="50.25">
      <c r="A89" s="7"/>
      <c r="B89" s="28" t="s">
        <v>66</v>
      </c>
      <c r="C89" s="47">
        <f t="shared" si="11"/>
        <v>909</v>
      </c>
      <c r="D89" s="30" t="s">
        <v>2</v>
      </c>
      <c r="E89" s="30" t="s">
        <v>14</v>
      </c>
      <c r="F89" s="31" t="s">
        <v>48</v>
      </c>
      <c r="G89" s="76"/>
      <c r="H89" s="77"/>
      <c r="I89" s="49">
        <f t="shared" ref="I89:I92" si="23">I90</f>
        <v>331</v>
      </c>
    </row>
    <row r="90" spans="1:9" ht="33.75">
      <c r="A90" s="7"/>
      <c r="B90" s="28" t="s">
        <v>67</v>
      </c>
      <c r="C90" s="47">
        <f t="shared" si="11"/>
        <v>909</v>
      </c>
      <c r="D90" s="30" t="s">
        <v>2</v>
      </c>
      <c r="E90" s="30" t="s">
        <v>14</v>
      </c>
      <c r="F90" s="31" t="s">
        <v>49</v>
      </c>
      <c r="G90" s="76"/>
      <c r="H90" s="77"/>
      <c r="I90" s="49">
        <f t="shared" si="23"/>
        <v>331</v>
      </c>
    </row>
    <row r="91" spans="1:9" ht="18.75">
      <c r="A91" s="7"/>
      <c r="B91" s="28" t="s">
        <v>16</v>
      </c>
      <c r="C91" s="47">
        <f t="shared" si="11"/>
        <v>909</v>
      </c>
      <c r="D91" s="30" t="s">
        <v>2</v>
      </c>
      <c r="E91" s="30" t="s">
        <v>14</v>
      </c>
      <c r="F91" s="31" t="s">
        <v>46</v>
      </c>
      <c r="G91" s="76"/>
      <c r="H91" s="77"/>
      <c r="I91" s="49">
        <f t="shared" si="23"/>
        <v>331</v>
      </c>
    </row>
    <row r="92" spans="1:9" ht="18.75">
      <c r="A92" s="7"/>
      <c r="B92" s="58" t="s">
        <v>41</v>
      </c>
      <c r="C92" s="47">
        <f t="shared" si="11"/>
        <v>909</v>
      </c>
      <c r="D92" s="30" t="s">
        <v>2</v>
      </c>
      <c r="E92" s="30" t="s">
        <v>14</v>
      </c>
      <c r="F92" s="31" t="s">
        <v>64</v>
      </c>
      <c r="G92" s="76"/>
      <c r="H92" s="77"/>
      <c r="I92" s="49">
        <f t="shared" si="23"/>
        <v>331</v>
      </c>
    </row>
    <row r="93" spans="1:9" ht="33.75">
      <c r="A93" s="7"/>
      <c r="B93" s="28" t="s">
        <v>18</v>
      </c>
      <c r="C93" s="47">
        <f t="shared" si="11"/>
        <v>909</v>
      </c>
      <c r="D93" s="30" t="s">
        <v>2</v>
      </c>
      <c r="E93" s="30" t="s">
        <v>14</v>
      </c>
      <c r="F93" s="31" t="s">
        <v>64</v>
      </c>
      <c r="G93" s="32" t="s">
        <v>17</v>
      </c>
      <c r="H93" s="33"/>
      <c r="I93" s="33">
        <f>I94</f>
        <v>331</v>
      </c>
    </row>
    <row r="94" spans="1:9" s="9" customFormat="1" ht="20.25" customHeight="1">
      <c r="A94" s="6"/>
      <c r="B94" s="28" t="s">
        <v>86</v>
      </c>
      <c r="C94" s="47">
        <f t="shared" si="11"/>
        <v>909</v>
      </c>
      <c r="D94" s="30" t="s">
        <v>22</v>
      </c>
      <c r="E94" s="30" t="s">
        <v>0</v>
      </c>
      <c r="F94" s="31" t="s">
        <v>64</v>
      </c>
      <c r="G94" s="32" t="s">
        <v>17</v>
      </c>
      <c r="H94" s="33">
        <v>225</v>
      </c>
      <c r="I94" s="33">
        <f>331</f>
        <v>331</v>
      </c>
    </row>
  </sheetData>
  <autoFilter ref="A5:G94"/>
  <mergeCells count="10">
    <mergeCell ref="A1:I3"/>
    <mergeCell ref="A5:A7"/>
    <mergeCell ref="B5:B7"/>
    <mergeCell ref="C5:C7"/>
    <mergeCell ref="D5:D7"/>
    <mergeCell ref="E5:E7"/>
    <mergeCell ref="F5:F7"/>
    <mergeCell ref="G5:G7"/>
    <mergeCell ref="H5:H7"/>
    <mergeCell ref="I5:I7"/>
  </mergeCells>
  <pageMargins left="0.43307086614173229" right="0.19685039370078741" top="0.82677165354330717" bottom="0.55118110236220474" header="0.51181102362204722" footer="0.39370078740157483"/>
  <pageSetup paperSize="9" scale="75" firstPageNumber="131" fitToHeight="0" orientation="landscape" useFirstPageNumber="1" r:id="rId1"/>
  <headerFooter alignWithMargins="0">
    <oddHeader>&amp;C&amp;"Times New Roman,обычный"&amp;12&amp;P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96"/>
  <sheetViews>
    <sheetView showZeros="0" view="pageBreakPreview" topLeftCell="B35" zoomScale="79" zoomScaleNormal="87" zoomScaleSheetLayoutView="79" workbookViewId="0">
      <selection activeCell="F53" sqref="F53"/>
    </sheetView>
  </sheetViews>
  <sheetFormatPr defaultRowHeight="16.5"/>
  <cols>
    <col min="1" max="1" width="10.85546875" style="8" hidden="1" customWidth="1"/>
    <col min="2" max="2" width="71.7109375" style="15" customWidth="1"/>
    <col min="3" max="3" width="9.7109375" style="16" customWidth="1"/>
    <col min="4" max="4" width="8.28515625" style="17" customWidth="1"/>
    <col min="5" max="5" width="8.140625" style="17" customWidth="1"/>
    <col min="6" max="6" width="12" style="18" customWidth="1"/>
    <col min="7" max="7" width="8.5703125" style="11" customWidth="1"/>
    <col min="8" max="8" width="13.7109375" style="14" customWidth="1"/>
    <col min="9" max="9" width="18" style="13" customWidth="1"/>
    <col min="10" max="16384" width="9.140625" style="10"/>
  </cols>
  <sheetData>
    <row r="1" spans="1:9" ht="42.75" customHeight="1">
      <c r="A1" s="89" t="s">
        <v>102</v>
      </c>
      <c r="B1" s="89"/>
      <c r="C1" s="89"/>
      <c r="D1" s="89"/>
      <c r="E1" s="89"/>
      <c r="F1" s="89"/>
      <c r="G1" s="89"/>
      <c r="H1" s="89"/>
      <c r="I1" s="89"/>
    </row>
    <row r="2" spans="1:9" ht="42.75" customHeight="1" thickBot="1">
      <c r="A2" s="4"/>
      <c r="B2" s="24"/>
      <c r="C2" s="25"/>
      <c r="D2" s="26"/>
      <c r="E2" s="26"/>
      <c r="F2" s="26"/>
      <c r="G2" s="27"/>
      <c r="H2" s="12"/>
    </row>
    <row r="3" spans="1:9" ht="42.75" customHeight="1">
      <c r="A3" s="92" t="s">
        <v>11</v>
      </c>
      <c r="B3" s="95" t="s">
        <v>5</v>
      </c>
      <c r="C3" s="96" t="s">
        <v>11</v>
      </c>
      <c r="D3" s="90" t="s">
        <v>12</v>
      </c>
      <c r="E3" s="90" t="s">
        <v>13</v>
      </c>
      <c r="F3" s="91" t="s">
        <v>9</v>
      </c>
      <c r="G3" s="94" t="s">
        <v>10</v>
      </c>
      <c r="H3" s="97" t="s">
        <v>73</v>
      </c>
      <c r="I3" s="98" t="s">
        <v>6</v>
      </c>
    </row>
    <row r="4" spans="1:9" ht="42.75" customHeight="1">
      <c r="A4" s="93"/>
      <c r="B4" s="95"/>
      <c r="C4" s="96"/>
      <c r="D4" s="90"/>
      <c r="E4" s="90"/>
      <c r="F4" s="91"/>
      <c r="G4" s="94"/>
      <c r="H4" s="97"/>
      <c r="I4" s="99"/>
    </row>
    <row r="5" spans="1:9" ht="47.25" customHeight="1">
      <c r="A5" s="93"/>
      <c r="B5" s="95"/>
      <c r="C5" s="96"/>
      <c r="D5" s="90"/>
      <c r="E5" s="90"/>
      <c r="F5" s="91"/>
      <c r="G5" s="94"/>
      <c r="H5" s="97"/>
      <c r="I5" s="100"/>
    </row>
    <row r="6" spans="1:9">
      <c r="A6" s="6"/>
      <c r="B6" s="28"/>
      <c r="C6" s="29"/>
      <c r="D6" s="30"/>
      <c r="E6" s="30"/>
      <c r="F6" s="31"/>
      <c r="G6" s="32"/>
      <c r="H6" s="33"/>
      <c r="I6" s="79"/>
    </row>
    <row r="7" spans="1:9" s="2" customFormat="1" ht="57.75" customHeight="1">
      <c r="A7" s="5">
        <v>909</v>
      </c>
      <c r="B7" s="34" t="s">
        <v>4</v>
      </c>
      <c r="C7" s="35">
        <v>909</v>
      </c>
      <c r="D7" s="36"/>
      <c r="E7" s="36"/>
      <c r="F7" s="37"/>
      <c r="G7" s="38"/>
      <c r="H7" s="39"/>
      <c r="I7" s="35">
        <f>I8+I27+I90</f>
        <v>619634</v>
      </c>
    </row>
    <row r="8" spans="1:9" s="3" customFormat="1" ht="18.75">
      <c r="A8" s="7"/>
      <c r="B8" s="40" t="s">
        <v>3</v>
      </c>
      <c r="C8" s="41">
        <f t="shared" ref="C8:C71" si="0">C7</f>
        <v>909</v>
      </c>
      <c r="D8" s="42" t="s">
        <v>15</v>
      </c>
      <c r="E8" s="42" t="s">
        <v>1</v>
      </c>
      <c r="F8" s="43"/>
      <c r="G8" s="44"/>
      <c r="H8" s="45"/>
      <c r="I8" s="46">
        <f t="shared" ref="I8:I9" si="1">I9</f>
        <v>240343</v>
      </c>
    </row>
    <row r="9" spans="1:9" s="3" customFormat="1" ht="50.25">
      <c r="A9" s="7"/>
      <c r="B9" s="28" t="s">
        <v>82</v>
      </c>
      <c r="C9" s="41">
        <f t="shared" si="0"/>
        <v>909</v>
      </c>
      <c r="D9" s="30" t="s">
        <v>15</v>
      </c>
      <c r="E9" s="30" t="s">
        <v>1</v>
      </c>
      <c r="F9" s="31" t="s">
        <v>48</v>
      </c>
      <c r="G9" s="44"/>
      <c r="H9" s="45"/>
      <c r="I9" s="46">
        <f t="shared" si="1"/>
        <v>240343</v>
      </c>
    </row>
    <row r="10" spans="1:9" s="3" customFormat="1" ht="33" customHeight="1">
      <c r="A10" s="7"/>
      <c r="B10" s="28" t="s">
        <v>83</v>
      </c>
      <c r="C10" s="41">
        <f t="shared" si="0"/>
        <v>909</v>
      </c>
      <c r="D10" s="30" t="s">
        <v>15</v>
      </c>
      <c r="E10" s="30" t="s">
        <v>1</v>
      </c>
      <c r="F10" s="47" t="s">
        <v>63</v>
      </c>
      <c r="G10" s="47"/>
      <c r="H10" s="45"/>
      <c r="I10" s="48">
        <f>I11</f>
        <v>240343</v>
      </c>
    </row>
    <row r="11" spans="1:9" ht="18.75">
      <c r="A11" s="6"/>
      <c r="B11" s="28" t="s">
        <v>93</v>
      </c>
      <c r="C11" s="41">
        <f t="shared" si="0"/>
        <v>909</v>
      </c>
      <c r="D11" s="30" t="s">
        <v>15</v>
      </c>
      <c r="E11" s="30" t="s">
        <v>1</v>
      </c>
      <c r="F11" s="47" t="s">
        <v>91</v>
      </c>
      <c r="G11" s="32"/>
      <c r="H11" s="33"/>
      <c r="I11" s="49">
        <f t="shared" ref="I11" si="2">I12+I15+I17+I20+I24</f>
        <v>240343</v>
      </c>
    </row>
    <row r="12" spans="1:9" ht="33.75">
      <c r="A12" s="6"/>
      <c r="B12" s="28" t="s">
        <v>8</v>
      </c>
      <c r="C12" s="41">
        <f t="shared" si="0"/>
        <v>909</v>
      </c>
      <c r="D12" s="30" t="s">
        <v>15</v>
      </c>
      <c r="E12" s="30" t="s">
        <v>1</v>
      </c>
      <c r="F12" s="47" t="s">
        <v>92</v>
      </c>
      <c r="G12" s="32"/>
      <c r="H12" s="33"/>
      <c r="I12" s="49">
        <f>I13</f>
        <v>216353</v>
      </c>
    </row>
    <row r="13" spans="1:9" ht="18.75">
      <c r="A13" s="6"/>
      <c r="B13" s="28" t="s">
        <v>31</v>
      </c>
      <c r="C13" s="41">
        <f t="shared" si="0"/>
        <v>909</v>
      </c>
      <c r="D13" s="30" t="s">
        <v>15</v>
      </c>
      <c r="E13" s="30" t="s">
        <v>1</v>
      </c>
      <c r="F13" s="47" t="s">
        <v>92</v>
      </c>
      <c r="G13" s="32" t="s">
        <v>32</v>
      </c>
      <c r="H13" s="33"/>
      <c r="I13" s="33">
        <f t="shared" ref="I13" si="3">I14</f>
        <v>216353</v>
      </c>
    </row>
    <row r="14" spans="1:9" ht="33.75">
      <c r="A14" s="6"/>
      <c r="B14" s="28" t="s">
        <v>84</v>
      </c>
      <c r="C14" s="41">
        <f t="shared" si="0"/>
        <v>909</v>
      </c>
      <c r="D14" s="30" t="s">
        <v>15</v>
      </c>
      <c r="E14" s="30" t="s">
        <v>1</v>
      </c>
      <c r="F14" s="47" t="s">
        <v>92</v>
      </c>
      <c r="G14" s="32" t="s">
        <v>32</v>
      </c>
      <c r="H14" s="33">
        <v>241</v>
      </c>
      <c r="I14" s="47">
        <f>216353</f>
        <v>216353</v>
      </c>
    </row>
    <row r="15" spans="1:9" ht="66.75">
      <c r="A15" s="6"/>
      <c r="B15" s="28" t="s">
        <v>34</v>
      </c>
      <c r="C15" s="41">
        <f>C13</f>
        <v>909</v>
      </c>
      <c r="D15" s="30" t="s">
        <v>15</v>
      </c>
      <c r="E15" s="30" t="s">
        <v>1</v>
      </c>
      <c r="F15" s="47" t="s">
        <v>94</v>
      </c>
      <c r="G15" s="32"/>
      <c r="H15" s="33"/>
      <c r="I15" s="49">
        <f>I16</f>
        <v>3959</v>
      </c>
    </row>
    <row r="16" spans="1:9" ht="18.75">
      <c r="A16" s="6"/>
      <c r="B16" s="28" t="s">
        <v>31</v>
      </c>
      <c r="C16" s="41">
        <f t="shared" si="0"/>
        <v>909</v>
      </c>
      <c r="D16" s="30" t="s">
        <v>15</v>
      </c>
      <c r="E16" s="30" t="s">
        <v>1</v>
      </c>
      <c r="F16" s="47" t="s">
        <v>94</v>
      </c>
      <c r="G16" s="32" t="s">
        <v>32</v>
      </c>
      <c r="H16" s="33"/>
      <c r="I16" s="33">
        <f t="shared" ref="I16" si="4">I19</f>
        <v>3959</v>
      </c>
    </row>
    <row r="17" spans="1:9" s="20" customFormat="1" ht="66.75" hidden="1">
      <c r="A17" s="19"/>
      <c r="B17" s="50" t="s">
        <v>42</v>
      </c>
      <c r="C17" s="51">
        <f t="shared" si="0"/>
        <v>909</v>
      </c>
      <c r="D17" s="52" t="s">
        <v>15</v>
      </c>
      <c r="E17" s="52" t="s">
        <v>1</v>
      </c>
      <c r="F17" s="53" t="s">
        <v>95</v>
      </c>
      <c r="G17" s="54"/>
      <c r="H17" s="55"/>
      <c r="I17" s="56">
        <f>I18</f>
        <v>0</v>
      </c>
    </row>
    <row r="18" spans="1:9" s="20" customFormat="1" ht="18.75" hidden="1">
      <c r="A18" s="19"/>
      <c r="B18" s="50" t="s">
        <v>31</v>
      </c>
      <c r="C18" s="51">
        <f t="shared" si="0"/>
        <v>909</v>
      </c>
      <c r="D18" s="52" t="s">
        <v>15</v>
      </c>
      <c r="E18" s="52" t="s">
        <v>1</v>
      </c>
      <c r="F18" s="53" t="s">
        <v>95</v>
      </c>
      <c r="G18" s="54" t="s">
        <v>32</v>
      </c>
      <c r="H18" s="55"/>
      <c r="I18" s="80"/>
    </row>
    <row r="19" spans="1:9" s="20" customFormat="1" ht="33.75">
      <c r="A19" s="19"/>
      <c r="B19" s="28" t="s">
        <v>84</v>
      </c>
      <c r="C19" s="41">
        <f t="shared" si="0"/>
        <v>909</v>
      </c>
      <c r="D19" s="30" t="s">
        <v>15</v>
      </c>
      <c r="E19" s="30" t="s">
        <v>1</v>
      </c>
      <c r="F19" s="47" t="s">
        <v>94</v>
      </c>
      <c r="G19" s="32" t="s">
        <v>32</v>
      </c>
      <c r="H19" s="33">
        <v>241</v>
      </c>
      <c r="I19" s="33">
        <v>3959</v>
      </c>
    </row>
    <row r="20" spans="1:9" ht="83.25">
      <c r="A20" s="6"/>
      <c r="B20" s="28" t="s">
        <v>43</v>
      </c>
      <c r="C20" s="41">
        <f>C18</f>
        <v>909</v>
      </c>
      <c r="D20" s="30" t="s">
        <v>15</v>
      </c>
      <c r="E20" s="30" t="s">
        <v>1</v>
      </c>
      <c r="F20" s="47" t="s">
        <v>95</v>
      </c>
      <c r="G20" s="32"/>
      <c r="H20" s="33"/>
      <c r="I20" s="49">
        <f>I21</f>
        <v>3781</v>
      </c>
    </row>
    <row r="21" spans="1:9" ht="18.75">
      <c r="A21" s="6"/>
      <c r="B21" s="28" t="s">
        <v>31</v>
      </c>
      <c r="C21" s="41">
        <f t="shared" si="0"/>
        <v>909</v>
      </c>
      <c r="D21" s="30" t="s">
        <v>15</v>
      </c>
      <c r="E21" s="30" t="s">
        <v>1</v>
      </c>
      <c r="F21" s="47" t="s">
        <v>95</v>
      </c>
      <c r="G21" s="32" t="s">
        <v>32</v>
      </c>
      <c r="H21" s="33"/>
      <c r="I21" s="33">
        <f t="shared" ref="I21" si="5">SUM(I22:I23)</f>
        <v>3781</v>
      </c>
    </row>
    <row r="22" spans="1:9" ht="33.75" hidden="1">
      <c r="A22" s="6"/>
      <c r="B22" s="28" t="s">
        <v>84</v>
      </c>
      <c r="C22" s="41">
        <f t="shared" si="0"/>
        <v>909</v>
      </c>
      <c r="D22" s="30" t="s">
        <v>15</v>
      </c>
      <c r="E22" s="30" t="s">
        <v>1</v>
      </c>
      <c r="F22" s="47" t="s">
        <v>95</v>
      </c>
      <c r="G22" s="32" t="s">
        <v>32</v>
      </c>
      <c r="H22" s="33">
        <v>241</v>
      </c>
      <c r="I22" s="81"/>
    </row>
    <row r="23" spans="1:9" ht="33.75">
      <c r="A23" s="6"/>
      <c r="B23" s="28" t="s">
        <v>85</v>
      </c>
      <c r="C23" s="41">
        <f t="shared" si="0"/>
        <v>909</v>
      </c>
      <c r="D23" s="30" t="s">
        <v>15</v>
      </c>
      <c r="E23" s="30" t="s">
        <v>1</v>
      </c>
      <c r="F23" s="47" t="s">
        <v>95</v>
      </c>
      <c r="G23" s="32" t="s">
        <v>32</v>
      </c>
      <c r="H23" s="33">
        <v>242</v>
      </c>
      <c r="I23" s="81">
        <v>3781</v>
      </c>
    </row>
    <row r="24" spans="1:9" ht="83.25">
      <c r="A24" s="6"/>
      <c r="B24" s="28" t="s">
        <v>44</v>
      </c>
      <c r="C24" s="41">
        <f>C21</f>
        <v>909</v>
      </c>
      <c r="D24" s="30" t="s">
        <v>15</v>
      </c>
      <c r="E24" s="30" t="s">
        <v>1</v>
      </c>
      <c r="F24" s="47" t="s">
        <v>96</v>
      </c>
      <c r="G24" s="32"/>
      <c r="H24" s="33"/>
      <c r="I24" s="49">
        <f>I25</f>
        <v>16250</v>
      </c>
    </row>
    <row r="25" spans="1:9" ht="18.75">
      <c r="A25" s="6"/>
      <c r="B25" s="28" t="s">
        <v>31</v>
      </c>
      <c r="C25" s="41">
        <f>C24</f>
        <v>909</v>
      </c>
      <c r="D25" s="30" t="s">
        <v>15</v>
      </c>
      <c r="E25" s="30" t="s">
        <v>1</v>
      </c>
      <c r="F25" s="47" t="s">
        <v>96</v>
      </c>
      <c r="G25" s="32" t="s">
        <v>32</v>
      </c>
      <c r="H25" s="33"/>
      <c r="I25" s="33">
        <f t="shared" ref="I25" si="6">I26</f>
        <v>16250</v>
      </c>
    </row>
    <row r="26" spans="1:9" ht="33.75">
      <c r="A26" s="6"/>
      <c r="B26" s="28" t="s">
        <v>84</v>
      </c>
      <c r="C26" s="41">
        <f>C25</f>
        <v>909</v>
      </c>
      <c r="D26" s="30" t="s">
        <v>15</v>
      </c>
      <c r="E26" s="30" t="s">
        <v>1</v>
      </c>
      <c r="F26" s="47" t="s">
        <v>96</v>
      </c>
      <c r="G26" s="32" t="s">
        <v>32</v>
      </c>
      <c r="H26" s="33">
        <v>241</v>
      </c>
      <c r="I26" s="81">
        <v>16250</v>
      </c>
    </row>
    <row r="27" spans="1:9" s="9" customFormat="1" ht="18.75">
      <c r="A27" s="6"/>
      <c r="B27" s="40" t="s">
        <v>7</v>
      </c>
      <c r="C27" s="57">
        <f>C25</f>
        <v>909</v>
      </c>
      <c r="D27" s="42" t="s">
        <v>15</v>
      </c>
      <c r="E27" s="42" t="s">
        <v>0</v>
      </c>
      <c r="F27" s="43"/>
      <c r="G27" s="44"/>
      <c r="H27" s="45"/>
      <c r="I27" s="46">
        <f>I28+I77+I33</f>
        <v>378960</v>
      </c>
    </row>
    <row r="28" spans="1:9" s="9" customFormat="1" ht="93.75">
      <c r="A28" s="6"/>
      <c r="B28" s="58" t="s">
        <v>45</v>
      </c>
      <c r="C28" s="47">
        <f>C20</f>
        <v>909</v>
      </c>
      <c r="D28" s="30" t="s">
        <v>15</v>
      </c>
      <c r="E28" s="30" t="s">
        <v>0</v>
      </c>
      <c r="F28" s="31" t="s">
        <v>29</v>
      </c>
      <c r="G28" s="32"/>
      <c r="H28" s="45"/>
      <c r="I28" s="59">
        <f t="shared" ref="I28:I31" si="7">I29</f>
        <v>852</v>
      </c>
    </row>
    <row r="29" spans="1:9" s="9" customFormat="1" ht="18.75">
      <c r="A29" s="6"/>
      <c r="B29" s="28" t="s">
        <v>16</v>
      </c>
      <c r="C29" s="47">
        <f>C21</f>
        <v>909</v>
      </c>
      <c r="D29" s="30" t="s">
        <v>15</v>
      </c>
      <c r="E29" s="30" t="s">
        <v>0</v>
      </c>
      <c r="F29" s="31" t="s">
        <v>30</v>
      </c>
      <c r="G29" s="32"/>
      <c r="H29" s="45"/>
      <c r="I29" s="59">
        <f t="shared" si="7"/>
        <v>852</v>
      </c>
    </row>
    <row r="30" spans="1:9" s="9" customFormat="1" ht="18.75">
      <c r="A30" s="6"/>
      <c r="B30" s="28" t="s">
        <v>35</v>
      </c>
      <c r="C30" s="47">
        <f>C24</f>
        <v>909</v>
      </c>
      <c r="D30" s="30" t="s">
        <v>15</v>
      </c>
      <c r="E30" s="30" t="s">
        <v>0</v>
      </c>
      <c r="F30" s="31" t="s">
        <v>90</v>
      </c>
      <c r="G30" s="32"/>
      <c r="H30" s="45"/>
      <c r="I30" s="59">
        <f t="shared" si="7"/>
        <v>852</v>
      </c>
    </row>
    <row r="31" spans="1:9" s="9" customFormat="1" ht="33.75">
      <c r="A31" s="6"/>
      <c r="B31" s="28" t="s">
        <v>18</v>
      </c>
      <c r="C31" s="47">
        <f>C25</f>
        <v>909</v>
      </c>
      <c r="D31" s="30" t="s">
        <v>15</v>
      </c>
      <c r="E31" s="30" t="s">
        <v>0</v>
      </c>
      <c r="F31" s="31" t="s">
        <v>90</v>
      </c>
      <c r="G31" s="32" t="s">
        <v>17</v>
      </c>
      <c r="H31" s="45"/>
      <c r="I31" s="59">
        <f t="shared" si="7"/>
        <v>852</v>
      </c>
    </row>
    <row r="32" spans="1:9" s="9" customFormat="1" ht="18.75">
      <c r="A32" s="6"/>
      <c r="B32" s="28" t="s">
        <v>87</v>
      </c>
      <c r="C32" s="47">
        <f>C27</f>
        <v>909</v>
      </c>
      <c r="D32" s="30" t="s">
        <v>15</v>
      </c>
      <c r="E32" s="30" t="s">
        <v>0</v>
      </c>
      <c r="F32" s="31" t="s">
        <v>90</v>
      </c>
      <c r="G32" s="32" t="s">
        <v>17</v>
      </c>
      <c r="H32" s="32">
        <v>226</v>
      </c>
      <c r="I32" s="59">
        <v>852</v>
      </c>
    </row>
    <row r="33" spans="1:9" s="9" customFormat="1" ht="49.5">
      <c r="A33" s="6"/>
      <c r="B33" s="28" t="s">
        <v>70</v>
      </c>
      <c r="C33" s="47">
        <f>C17</f>
        <v>909</v>
      </c>
      <c r="D33" s="30" t="s">
        <v>15</v>
      </c>
      <c r="E33" s="30" t="s">
        <v>0</v>
      </c>
      <c r="F33" s="31" t="s">
        <v>48</v>
      </c>
      <c r="G33" s="32"/>
      <c r="H33" s="33"/>
      <c r="I33" s="49">
        <f>I34+I39</f>
        <v>303891</v>
      </c>
    </row>
    <row r="34" spans="1:9" s="9" customFormat="1" ht="33">
      <c r="A34" s="6"/>
      <c r="B34" s="28" t="s">
        <v>69</v>
      </c>
      <c r="C34" s="47">
        <f t="shared" si="0"/>
        <v>909</v>
      </c>
      <c r="D34" s="30" t="s">
        <v>22</v>
      </c>
      <c r="E34" s="30" t="s">
        <v>0</v>
      </c>
      <c r="F34" s="31" t="s">
        <v>49</v>
      </c>
      <c r="G34" s="32"/>
      <c r="H34" s="33"/>
      <c r="I34" s="49">
        <f>I35</f>
        <v>241734</v>
      </c>
    </row>
    <row r="35" spans="1:9" s="9" customFormat="1">
      <c r="A35" s="6"/>
      <c r="B35" s="28" t="s">
        <v>16</v>
      </c>
      <c r="C35" s="47">
        <f t="shared" si="0"/>
        <v>909</v>
      </c>
      <c r="D35" s="30" t="s">
        <v>22</v>
      </c>
      <c r="E35" s="30" t="s">
        <v>0</v>
      </c>
      <c r="F35" s="31" t="s">
        <v>46</v>
      </c>
      <c r="G35" s="32"/>
      <c r="H35" s="33"/>
      <c r="I35" s="49">
        <f>I36</f>
        <v>241734</v>
      </c>
    </row>
    <row r="36" spans="1:9" s="9" customFormat="1">
      <c r="A36" s="6"/>
      <c r="B36" s="28" t="s">
        <v>35</v>
      </c>
      <c r="C36" s="47">
        <f>C21</f>
        <v>909</v>
      </c>
      <c r="D36" s="30" t="s">
        <v>15</v>
      </c>
      <c r="E36" s="30" t="s">
        <v>0</v>
      </c>
      <c r="F36" s="31" t="s">
        <v>47</v>
      </c>
      <c r="G36" s="32"/>
      <c r="H36" s="33"/>
      <c r="I36" s="49">
        <f>I37</f>
        <v>241734</v>
      </c>
    </row>
    <row r="37" spans="1:9" s="9" customFormat="1" ht="35.25" customHeight="1">
      <c r="A37" s="6"/>
      <c r="B37" s="28" t="s">
        <v>18</v>
      </c>
      <c r="C37" s="47">
        <f t="shared" si="0"/>
        <v>909</v>
      </c>
      <c r="D37" s="30" t="s">
        <v>22</v>
      </c>
      <c r="E37" s="30" t="s">
        <v>0</v>
      </c>
      <c r="F37" s="31" t="s">
        <v>47</v>
      </c>
      <c r="G37" s="32" t="s">
        <v>17</v>
      </c>
      <c r="H37" s="33"/>
      <c r="I37" s="33">
        <f t="shared" ref="I37" si="8">I38</f>
        <v>241734</v>
      </c>
    </row>
    <row r="38" spans="1:9" s="9" customFormat="1" ht="26.25" customHeight="1">
      <c r="A38" s="6"/>
      <c r="B38" s="28" t="s">
        <v>86</v>
      </c>
      <c r="C38" s="47">
        <f t="shared" si="0"/>
        <v>909</v>
      </c>
      <c r="D38" s="30" t="s">
        <v>22</v>
      </c>
      <c r="E38" s="30" t="s">
        <v>0</v>
      </c>
      <c r="F38" s="31" t="s">
        <v>47</v>
      </c>
      <c r="G38" s="32" t="s">
        <v>17</v>
      </c>
      <c r="H38" s="33">
        <v>225</v>
      </c>
      <c r="I38" s="49">
        <f>233719+8015</f>
        <v>241734</v>
      </c>
    </row>
    <row r="39" spans="1:9" s="9" customFormat="1" ht="33">
      <c r="A39" s="6"/>
      <c r="B39" s="28" t="s">
        <v>65</v>
      </c>
      <c r="C39" s="47">
        <f t="shared" si="0"/>
        <v>909</v>
      </c>
      <c r="D39" s="30" t="s">
        <v>22</v>
      </c>
      <c r="E39" s="30" t="s">
        <v>0</v>
      </c>
      <c r="F39" s="31" t="s">
        <v>54</v>
      </c>
      <c r="G39" s="32"/>
      <c r="H39" s="33"/>
      <c r="I39" s="49">
        <f>I40+I54+I61</f>
        <v>62157</v>
      </c>
    </row>
    <row r="40" spans="1:9" s="9" customFormat="1" ht="33">
      <c r="A40" s="6"/>
      <c r="B40" s="28" t="s">
        <v>21</v>
      </c>
      <c r="C40" s="47">
        <f t="shared" si="0"/>
        <v>909</v>
      </c>
      <c r="D40" s="30" t="s">
        <v>22</v>
      </c>
      <c r="E40" s="30" t="s">
        <v>0</v>
      </c>
      <c r="F40" s="31" t="s">
        <v>55</v>
      </c>
      <c r="G40" s="32"/>
      <c r="H40" s="33"/>
      <c r="I40" s="49">
        <f t="shared" ref="I40" si="9">I41</f>
        <v>25966</v>
      </c>
    </row>
    <row r="41" spans="1:9" s="9" customFormat="1" ht="33">
      <c r="A41" s="6"/>
      <c r="B41" s="28" t="s">
        <v>36</v>
      </c>
      <c r="C41" s="47">
        <f t="shared" si="0"/>
        <v>909</v>
      </c>
      <c r="D41" s="30" t="s">
        <v>22</v>
      </c>
      <c r="E41" s="30" t="s">
        <v>0</v>
      </c>
      <c r="F41" s="31" t="s">
        <v>56</v>
      </c>
      <c r="G41" s="32"/>
      <c r="H41" s="33"/>
      <c r="I41" s="49">
        <f>I42+I45+I52</f>
        <v>25966</v>
      </c>
    </row>
    <row r="42" spans="1:9" s="9" customFormat="1" ht="66">
      <c r="A42" s="6"/>
      <c r="B42" s="28" t="s">
        <v>38</v>
      </c>
      <c r="C42" s="47">
        <f t="shared" si="0"/>
        <v>909</v>
      </c>
      <c r="D42" s="30" t="s">
        <v>22</v>
      </c>
      <c r="E42" s="30" t="s">
        <v>0</v>
      </c>
      <c r="F42" s="31" t="s">
        <v>56</v>
      </c>
      <c r="G42" s="32" t="s">
        <v>39</v>
      </c>
      <c r="H42" s="33"/>
      <c r="I42" s="61">
        <f t="shared" ref="I42" si="10">SUM(I43:I44)</f>
        <v>12097</v>
      </c>
    </row>
    <row r="43" spans="1:9" s="9" customFormat="1">
      <c r="A43" s="6"/>
      <c r="B43" s="28" t="s">
        <v>74</v>
      </c>
      <c r="C43" s="47">
        <f t="shared" si="0"/>
        <v>909</v>
      </c>
      <c r="D43" s="30" t="s">
        <v>22</v>
      </c>
      <c r="E43" s="30" t="s">
        <v>0</v>
      </c>
      <c r="F43" s="31" t="s">
        <v>56</v>
      </c>
      <c r="G43" s="32" t="s">
        <v>39</v>
      </c>
      <c r="H43" s="33">
        <v>211</v>
      </c>
      <c r="I43" s="61">
        <v>9341</v>
      </c>
    </row>
    <row r="44" spans="1:9" s="9" customFormat="1">
      <c r="A44" s="6"/>
      <c r="B44" s="28" t="s">
        <v>75</v>
      </c>
      <c r="C44" s="47">
        <f t="shared" si="0"/>
        <v>909</v>
      </c>
      <c r="D44" s="30" t="s">
        <v>22</v>
      </c>
      <c r="E44" s="30" t="s">
        <v>0</v>
      </c>
      <c r="F44" s="31" t="s">
        <v>56</v>
      </c>
      <c r="G44" s="32" t="s">
        <v>39</v>
      </c>
      <c r="H44" s="33">
        <v>213</v>
      </c>
      <c r="I44" s="61">
        <v>2756</v>
      </c>
    </row>
    <row r="45" spans="1:9" s="9" customFormat="1" ht="33">
      <c r="A45" s="6"/>
      <c r="B45" s="28" t="s">
        <v>18</v>
      </c>
      <c r="C45" s="47">
        <f t="shared" si="0"/>
        <v>909</v>
      </c>
      <c r="D45" s="30" t="s">
        <v>22</v>
      </c>
      <c r="E45" s="30" t="s">
        <v>0</v>
      </c>
      <c r="F45" s="31" t="s">
        <v>56</v>
      </c>
      <c r="G45" s="32" t="s">
        <v>17</v>
      </c>
      <c r="H45" s="33"/>
      <c r="I45" s="62">
        <f>SUM(I46:I51)</f>
        <v>12777</v>
      </c>
    </row>
    <row r="46" spans="1:9" s="9" customFormat="1">
      <c r="A46" s="6"/>
      <c r="B46" s="63" t="s">
        <v>78</v>
      </c>
      <c r="C46" s="47">
        <f t="shared" si="0"/>
        <v>909</v>
      </c>
      <c r="D46" s="30" t="s">
        <v>22</v>
      </c>
      <c r="E46" s="30" t="s">
        <v>0</v>
      </c>
      <c r="F46" s="31" t="s">
        <v>56</v>
      </c>
      <c r="G46" s="32" t="s">
        <v>17</v>
      </c>
      <c r="H46" s="33">
        <v>221</v>
      </c>
      <c r="I46" s="82">
        <v>249</v>
      </c>
    </row>
    <row r="47" spans="1:9" s="9" customFormat="1">
      <c r="A47" s="6"/>
      <c r="B47" s="64" t="s">
        <v>79</v>
      </c>
      <c r="C47" s="47">
        <f t="shared" si="0"/>
        <v>909</v>
      </c>
      <c r="D47" s="30" t="s">
        <v>22</v>
      </c>
      <c r="E47" s="30" t="s">
        <v>0</v>
      </c>
      <c r="F47" s="31" t="s">
        <v>56</v>
      </c>
      <c r="G47" s="32" t="s">
        <v>17</v>
      </c>
      <c r="H47" s="33">
        <v>223</v>
      </c>
      <c r="I47" s="78">
        <f>24+148+5+3379</f>
        <v>3556</v>
      </c>
    </row>
    <row r="48" spans="1:9" s="9" customFormat="1">
      <c r="A48" s="6"/>
      <c r="B48" s="64" t="s">
        <v>89</v>
      </c>
      <c r="C48" s="47">
        <f t="shared" si="0"/>
        <v>909</v>
      </c>
      <c r="D48" s="30" t="s">
        <v>22</v>
      </c>
      <c r="E48" s="30" t="s">
        <v>0</v>
      </c>
      <c r="F48" s="31" t="s">
        <v>56</v>
      </c>
      <c r="G48" s="32" t="s">
        <v>17</v>
      </c>
      <c r="H48" s="33">
        <v>224</v>
      </c>
      <c r="I48" s="62">
        <v>321</v>
      </c>
    </row>
    <row r="49" spans="1:9" s="9" customFormat="1">
      <c r="A49" s="6"/>
      <c r="B49" s="28" t="s">
        <v>80</v>
      </c>
      <c r="C49" s="47">
        <f t="shared" si="0"/>
        <v>909</v>
      </c>
      <c r="D49" s="30" t="s">
        <v>22</v>
      </c>
      <c r="E49" s="30" t="s">
        <v>0</v>
      </c>
      <c r="F49" s="31" t="s">
        <v>56</v>
      </c>
      <c r="G49" s="32" t="s">
        <v>17</v>
      </c>
      <c r="H49" s="33">
        <v>225</v>
      </c>
      <c r="I49" s="62">
        <f>4559+2301</f>
        <v>6860</v>
      </c>
    </row>
    <row r="50" spans="1:9" s="9" customFormat="1">
      <c r="A50" s="6"/>
      <c r="B50" s="65" t="s">
        <v>76</v>
      </c>
      <c r="C50" s="47">
        <f t="shared" si="0"/>
        <v>909</v>
      </c>
      <c r="D50" s="66" t="s">
        <v>22</v>
      </c>
      <c r="E50" s="66" t="s">
        <v>0</v>
      </c>
      <c r="F50" s="67" t="s">
        <v>56</v>
      </c>
      <c r="G50" s="68" t="s">
        <v>17</v>
      </c>
      <c r="H50" s="62">
        <v>226</v>
      </c>
      <c r="I50" s="62">
        <f>399</f>
        <v>399</v>
      </c>
    </row>
    <row r="51" spans="1:9" s="9" customFormat="1">
      <c r="A51" s="6"/>
      <c r="B51" s="65" t="s">
        <v>81</v>
      </c>
      <c r="C51" s="47">
        <f t="shared" si="0"/>
        <v>909</v>
      </c>
      <c r="D51" s="66" t="s">
        <v>22</v>
      </c>
      <c r="E51" s="66" t="s">
        <v>0</v>
      </c>
      <c r="F51" s="67" t="s">
        <v>56</v>
      </c>
      <c r="G51" s="68" t="s">
        <v>17</v>
      </c>
      <c r="H51" s="62">
        <v>340</v>
      </c>
      <c r="I51" s="78">
        <f>1392</f>
        <v>1392</v>
      </c>
    </row>
    <row r="52" spans="1:9" s="21" customFormat="1">
      <c r="A52" s="19"/>
      <c r="B52" s="65" t="s">
        <v>31</v>
      </c>
      <c r="C52" s="47">
        <f t="shared" si="0"/>
        <v>909</v>
      </c>
      <c r="D52" s="66" t="s">
        <v>22</v>
      </c>
      <c r="E52" s="66" t="s">
        <v>0</v>
      </c>
      <c r="F52" s="67" t="s">
        <v>56</v>
      </c>
      <c r="G52" s="68" t="s">
        <v>32</v>
      </c>
      <c r="H52" s="62"/>
      <c r="I52" s="62">
        <f t="shared" ref="I52" si="11">I53</f>
        <v>1092</v>
      </c>
    </row>
    <row r="53" spans="1:9" s="21" customFormat="1">
      <c r="A53" s="19"/>
      <c r="B53" s="69" t="s">
        <v>77</v>
      </c>
      <c r="C53" s="47">
        <f t="shared" si="0"/>
        <v>909</v>
      </c>
      <c r="D53" s="66" t="s">
        <v>22</v>
      </c>
      <c r="E53" s="66" t="s">
        <v>0</v>
      </c>
      <c r="F53" s="67" t="s">
        <v>56</v>
      </c>
      <c r="G53" s="68" t="s">
        <v>32</v>
      </c>
      <c r="H53" s="62">
        <v>290</v>
      </c>
      <c r="I53" s="62">
        <f t="shared" ref="I53" si="12">18+1050+24</f>
        <v>1092</v>
      </c>
    </row>
    <row r="54" spans="1:9" s="9" customFormat="1">
      <c r="A54" s="6"/>
      <c r="B54" s="65" t="s">
        <v>16</v>
      </c>
      <c r="C54" s="47">
        <f t="shared" si="0"/>
        <v>909</v>
      </c>
      <c r="D54" s="66" t="s">
        <v>22</v>
      </c>
      <c r="E54" s="66" t="s">
        <v>0</v>
      </c>
      <c r="F54" s="67" t="s">
        <v>57</v>
      </c>
      <c r="G54" s="68"/>
      <c r="H54" s="62"/>
      <c r="I54" s="49">
        <f>I55+I58</f>
        <v>36191</v>
      </c>
    </row>
    <row r="55" spans="1:9" s="9" customFormat="1" hidden="1">
      <c r="A55" s="6"/>
      <c r="B55" s="65" t="s">
        <v>24</v>
      </c>
      <c r="C55" s="47">
        <f t="shared" si="0"/>
        <v>909</v>
      </c>
      <c r="D55" s="66" t="s">
        <v>22</v>
      </c>
      <c r="E55" s="66" t="s">
        <v>0</v>
      </c>
      <c r="F55" s="67" t="s">
        <v>58</v>
      </c>
      <c r="G55" s="68"/>
      <c r="H55" s="62"/>
      <c r="I55" s="49">
        <f>I56</f>
        <v>0</v>
      </c>
    </row>
    <row r="56" spans="1:9" s="9" customFormat="1" ht="33" hidden="1">
      <c r="A56" s="6"/>
      <c r="B56" s="65" t="s">
        <v>26</v>
      </c>
      <c r="C56" s="47">
        <f t="shared" si="0"/>
        <v>909</v>
      </c>
      <c r="D56" s="66" t="s">
        <v>22</v>
      </c>
      <c r="E56" s="66" t="s">
        <v>0</v>
      </c>
      <c r="F56" s="67" t="s">
        <v>58</v>
      </c>
      <c r="G56" s="68" t="s">
        <v>27</v>
      </c>
      <c r="H56" s="62"/>
      <c r="I56" s="33">
        <f t="shared" ref="I56" si="13">I57</f>
        <v>0</v>
      </c>
    </row>
    <row r="57" spans="1:9" s="9" customFormat="1" hidden="1">
      <c r="A57" s="6"/>
      <c r="B57" s="65" t="s">
        <v>76</v>
      </c>
      <c r="C57" s="47">
        <f t="shared" si="0"/>
        <v>909</v>
      </c>
      <c r="D57" s="66" t="s">
        <v>22</v>
      </c>
      <c r="E57" s="66" t="s">
        <v>0</v>
      </c>
      <c r="F57" s="67" t="s">
        <v>58</v>
      </c>
      <c r="G57" s="68" t="s">
        <v>27</v>
      </c>
      <c r="H57" s="62">
        <v>226</v>
      </c>
      <c r="I57" s="49"/>
    </row>
    <row r="58" spans="1:9" s="9" customFormat="1">
      <c r="A58" s="6"/>
      <c r="B58" s="65" t="s">
        <v>35</v>
      </c>
      <c r="C58" s="47">
        <f t="shared" si="0"/>
        <v>909</v>
      </c>
      <c r="D58" s="66" t="s">
        <v>22</v>
      </c>
      <c r="E58" s="66" t="s">
        <v>0</v>
      </c>
      <c r="F58" s="67" t="s">
        <v>59</v>
      </c>
      <c r="G58" s="68"/>
      <c r="H58" s="62"/>
      <c r="I58" s="49">
        <f>I59</f>
        <v>36191</v>
      </c>
    </row>
    <row r="59" spans="1:9" s="9" customFormat="1" ht="33">
      <c r="A59" s="6"/>
      <c r="B59" s="65" t="s">
        <v>18</v>
      </c>
      <c r="C59" s="47">
        <f t="shared" si="0"/>
        <v>909</v>
      </c>
      <c r="D59" s="66" t="s">
        <v>22</v>
      </c>
      <c r="E59" s="66" t="s">
        <v>0</v>
      </c>
      <c r="F59" s="67" t="s">
        <v>59</v>
      </c>
      <c r="G59" s="68" t="s">
        <v>17</v>
      </c>
      <c r="H59" s="62"/>
      <c r="I59" s="33">
        <f t="shared" ref="I59" si="14">I60</f>
        <v>36191</v>
      </c>
    </row>
    <row r="60" spans="1:9" s="9" customFormat="1">
      <c r="A60" s="6"/>
      <c r="B60" s="28" t="s">
        <v>80</v>
      </c>
      <c r="C60" s="47">
        <f t="shared" si="0"/>
        <v>909</v>
      </c>
      <c r="D60" s="30" t="s">
        <v>22</v>
      </c>
      <c r="E60" s="30" t="s">
        <v>0</v>
      </c>
      <c r="F60" s="31" t="s">
        <v>59</v>
      </c>
      <c r="G60" s="32" t="s">
        <v>17</v>
      </c>
      <c r="H60" s="33">
        <v>225</v>
      </c>
      <c r="I60" s="49">
        <v>36191</v>
      </c>
    </row>
    <row r="61" spans="1:9" s="21" customFormat="1" ht="36" hidden="1" customHeight="1">
      <c r="A61" s="19"/>
      <c r="B61" s="70" t="s">
        <v>99</v>
      </c>
      <c r="C61" s="47">
        <f t="shared" si="0"/>
        <v>909</v>
      </c>
      <c r="D61" s="52" t="s">
        <v>22</v>
      </c>
      <c r="E61" s="52" t="s">
        <v>0</v>
      </c>
      <c r="F61" s="71" t="s">
        <v>97</v>
      </c>
      <c r="G61" s="54"/>
      <c r="H61" s="55"/>
      <c r="I61" s="56">
        <f t="shared" ref="I61" si="15">I62</f>
        <v>0</v>
      </c>
    </row>
    <row r="62" spans="1:9" s="21" customFormat="1" ht="33" hidden="1">
      <c r="A62" s="19"/>
      <c r="B62" s="70" t="s">
        <v>36</v>
      </c>
      <c r="C62" s="47">
        <f t="shared" si="0"/>
        <v>909</v>
      </c>
      <c r="D62" s="52" t="s">
        <v>22</v>
      </c>
      <c r="E62" s="52" t="s">
        <v>0</v>
      </c>
      <c r="F62" s="71" t="s">
        <v>98</v>
      </c>
      <c r="G62" s="54"/>
      <c r="H62" s="55"/>
      <c r="I62" s="56">
        <f t="shared" ref="I62" si="16">I63+I66+I75</f>
        <v>0</v>
      </c>
    </row>
    <row r="63" spans="1:9" s="21" customFormat="1" ht="66" hidden="1">
      <c r="A63" s="19"/>
      <c r="B63" s="50" t="s">
        <v>38</v>
      </c>
      <c r="C63" s="47">
        <f t="shared" si="0"/>
        <v>909</v>
      </c>
      <c r="D63" s="52" t="s">
        <v>22</v>
      </c>
      <c r="E63" s="52" t="s">
        <v>0</v>
      </c>
      <c r="F63" s="72" t="s">
        <v>98</v>
      </c>
      <c r="G63" s="54" t="s">
        <v>39</v>
      </c>
      <c r="H63" s="55"/>
      <c r="I63" s="56">
        <f t="shared" ref="I63" si="17">SUM(I64:I65)</f>
        <v>0</v>
      </c>
    </row>
    <row r="64" spans="1:9" s="21" customFormat="1" hidden="1">
      <c r="A64" s="19"/>
      <c r="B64" s="50" t="s">
        <v>74</v>
      </c>
      <c r="C64" s="47">
        <f t="shared" si="0"/>
        <v>909</v>
      </c>
      <c r="D64" s="52" t="s">
        <v>22</v>
      </c>
      <c r="E64" s="52" t="s">
        <v>0</v>
      </c>
      <c r="F64" s="72" t="s">
        <v>98</v>
      </c>
      <c r="G64" s="54" t="s">
        <v>39</v>
      </c>
      <c r="H64" s="55">
        <v>211</v>
      </c>
      <c r="I64" s="56"/>
    </row>
    <row r="65" spans="1:9" s="21" customFormat="1" hidden="1">
      <c r="A65" s="19"/>
      <c r="B65" s="50" t="s">
        <v>75</v>
      </c>
      <c r="C65" s="47">
        <f t="shared" si="0"/>
        <v>909</v>
      </c>
      <c r="D65" s="52" t="s">
        <v>22</v>
      </c>
      <c r="E65" s="52" t="s">
        <v>0</v>
      </c>
      <c r="F65" s="72" t="s">
        <v>98</v>
      </c>
      <c r="G65" s="54" t="s">
        <v>39</v>
      </c>
      <c r="H65" s="55">
        <v>213</v>
      </c>
      <c r="I65" s="56"/>
    </row>
    <row r="66" spans="1:9" s="21" customFormat="1" ht="33" hidden="1">
      <c r="A66" s="19"/>
      <c r="B66" s="50" t="s">
        <v>18</v>
      </c>
      <c r="C66" s="47">
        <f t="shared" si="0"/>
        <v>909</v>
      </c>
      <c r="D66" s="52" t="s">
        <v>22</v>
      </c>
      <c r="E66" s="52" t="s">
        <v>0</v>
      </c>
      <c r="F66" s="72" t="s">
        <v>98</v>
      </c>
      <c r="G66" s="54" t="s">
        <v>17</v>
      </c>
      <c r="H66" s="55"/>
      <c r="I66" s="55">
        <f t="shared" ref="I66" si="18">SUM(I67:I74)</f>
        <v>0</v>
      </c>
    </row>
    <row r="67" spans="1:9" s="21" customFormat="1" hidden="1">
      <c r="A67" s="19"/>
      <c r="B67" s="73" t="s">
        <v>78</v>
      </c>
      <c r="C67" s="47">
        <f t="shared" si="0"/>
        <v>909</v>
      </c>
      <c r="D67" s="52" t="s">
        <v>22</v>
      </c>
      <c r="E67" s="52" t="s">
        <v>0</v>
      </c>
      <c r="F67" s="72" t="s">
        <v>98</v>
      </c>
      <c r="G67" s="54" t="s">
        <v>17</v>
      </c>
      <c r="H67" s="55">
        <v>221</v>
      </c>
      <c r="I67" s="83"/>
    </row>
    <row r="68" spans="1:9" s="21" customFormat="1" hidden="1">
      <c r="A68" s="19"/>
      <c r="B68" s="74" t="s">
        <v>79</v>
      </c>
      <c r="C68" s="47">
        <f t="shared" si="0"/>
        <v>909</v>
      </c>
      <c r="D68" s="52" t="s">
        <v>22</v>
      </c>
      <c r="E68" s="52" t="s">
        <v>0</v>
      </c>
      <c r="F68" s="72" t="s">
        <v>98</v>
      </c>
      <c r="G68" s="54" t="s">
        <v>17</v>
      </c>
      <c r="H68" s="55">
        <v>223</v>
      </c>
      <c r="I68" s="53"/>
    </row>
    <row r="69" spans="1:9" s="21" customFormat="1" hidden="1">
      <c r="A69" s="19"/>
      <c r="B69" s="74" t="s">
        <v>89</v>
      </c>
      <c r="C69" s="47">
        <f t="shared" si="0"/>
        <v>909</v>
      </c>
      <c r="D69" s="52" t="s">
        <v>22</v>
      </c>
      <c r="E69" s="52" t="s">
        <v>0</v>
      </c>
      <c r="F69" s="72" t="s">
        <v>98</v>
      </c>
      <c r="G69" s="54" t="s">
        <v>17</v>
      </c>
      <c r="H69" s="55">
        <v>224</v>
      </c>
      <c r="I69" s="55"/>
    </row>
    <row r="70" spans="1:9" s="21" customFormat="1" hidden="1">
      <c r="A70" s="19"/>
      <c r="B70" s="50" t="s">
        <v>80</v>
      </c>
      <c r="C70" s="47">
        <f t="shared" si="0"/>
        <v>909</v>
      </c>
      <c r="D70" s="52" t="s">
        <v>22</v>
      </c>
      <c r="E70" s="52" t="s">
        <v>0</v>
      </c>
      <c r="F70" s="72" t="s">
        <v>98</v>
      </c>
      <c r="G70" s="54" t="s">
        <v>17</v>
      </c>
      <c r="H70" s="55">
        <v>225</v>
      </c>
      <c r="I70" s="55"/>
    </row>
    <row r="71" spans="1:9" s="21" customFormat="1" hidden="1">
      <c r="A71" s="19"/>
      <c r="B71" s="50" t="s">
        <v>76</v>
      </c>
      <c r="C71" s="47">
        <f t="shared" si="0"/>
        <v>909</v>
      </c>
      <c r="D71" s="52" t="s">
        <v>22</v>
      </c>
      <c r="E71" s="52" t="s">
        <v>0</v>
      </c>
      <c r="F71" s="72" t="s">
        <v>98</v>
      </c>
      <c r="G71" s="54" t="s">
        <v>17</v>
      </c>
      <c r="H71" s="55">
        <v>226</v>
      </c>
      <c r="I71" s="55"/>
    </row>
    <row r="72" spans="1:9" s="21" customFormat="1" hidden="1">
      <c r="A72" s="19"/>
      <c r="B72" s="74" t="s">
        <v>77</v>
      </c>
      <c r="C72" s="47">
        <f t="shared" ref="C72:C96" si="19">C71</f>
        <v>909</v>
      </c>
      <c r="D72" s="52" t="s">
        <v>22</v>
      </c>
      <c r="E72" s="52" t="s">
        <v>0</v>
      </c>
      <c r="F72" s="72" t="s">
        <v>98</v>
      </c>
      <c r="G72" s="54" t="s">
        <v>17</v>
      </c>
      <c r="H72" s="55">
        <v>290</v>
      </c>
      <c r="I72" s="55"/>
    </row>
    <row r="73" spans="1:9" s="21" customFormat="1" hidden="1">
      <c r="A73" s="19"/>
      <c r="B73" s="50" t="s">
        <v>88</v>
      </c>
      <c r="C73" s="47">
        <f t="shared" si="19"/>
        <v>909</v>
      </c>
      <c r="D73" s="52" t="s">
        <v>22</v>
      </c>
      <c r="E73" s="52" t="s">
        <v>0</v>
      </c>
      <c r="F73" s="72" t="s">
        <v>98</v>
      </c>
      <c r="G73" s="54" t="s">
        <v>17</v>
      </c>
      <c r="H73" s="55">
        <v>310</v>
      </c>
      <c r="I73" s="83"/>
    </row>
    <row r="74" spans="1:9" s="21" customFormat="1" hidden="1">
      <c r="A74" s="19"/>
      <c r="B74" s="50" t="s">
        <v>81</v>
      </c>
      <c r="C74" s="47">
        <f t="shared" si="19"/>
        <v>909</v>
      </c>
      <c r="D74" s="52" t="s">
        <v>22</v>
      </c>
      <c r="E74" s="52" t="s">
        <v>0</v>
      </c>
      <c r="F74" s="72" t="s">
        <v>98</v>
      </c>
      <c r="G74" s="54" t="s">
        <v>17</v>
      </c>
      <c r="H74" s="55">
        <v>340</v>
      </c>
      <c r="I74" s="53"/>
    </row>
    <row r="75" spans="1:9" s="21" customFormat="1" hidden="1">
      <c r="A75" s="19"/>
      <c r="B75" s="50" t="s">
        <v>31</v>
      </c>
      <c r="C75" s="47">
        <f t="shared" si="19"/>
        <v>909</v>
      </c>
      <c r="D75" s="52" t="s">
        <v>22</v>
      </c>
      <c r="E75" s="52" t="s">
        <v>0</v>
      </c>
      <c r="F75" s="72" t="s">
        <v>98</v>
      </c>
      <c r="G75" s="54" t="s">
        <v>32</v>
      </c>
      <c r="H75" s="55"/>
      <c r="I75" s="55">
        <f t="shared" ref="I75" si="20">I76</f>
        <v>0</v>
      </c>
    </row>
    <row r="76" spans="1:9" s="21" customFormat="1" hidden="1">
      <c r="A76" s="19"/>
      <c r="B76" s="74" t="s">
        <v>77</v>
      </c>
      <c r="C76" s="47">
        <f t="shared" si="19"/>
        <v>909</v>
      </c>
      <c r="D76" s="52" t="s">
        <v>22</v>
      </c>
      <c r="E76" s="52" t="s">
        <v>0</v>
      </c>
      <c r="F76" s="72" t="s">
        <v>98</v>
      </c>
      <c r="G76" s="54" t="s">
        <v>32</v>
      </c>
      <c r="H76" s="55">
        <v>290</v>
      </c>
      <c r="I76" s="55"/>
    </row>
    <row r="77" spans="1:9" s="9" customFormat="1">
      <c r="A77" s="6"/>
      <c r="B77" s="28" t="s">
        <v>19</v>
      </c>
      <c r="C77" s="47">
        <f t="shared" si="19"/>
        <v>909</v>
      </c>
      <c r="D77" s="30" t="s">
        <v>22</v>
      </c>
      <c r="E77" s="30" t="s">
        <v>0</v>
      </c>
      <c r="F77" s="47" t="s">
        <v>20</v>
      </c>
      <c r="G77" s="32"/>
      <c r="H77" s="33"/>
      <c r="I77" s="49">
        <f>I78+I82</f>
        <v>74217</v>
      </c>
    </row>
    <row r="78" spans="1:9" s="9" customFormat="1" ht="33" hidden="1">
      <c r="A78" s="6"/>
      <c r="B78" s="28" t="s">
        <v>21</v>
      </c>
      <c r="C78" s="47">
        <f t="shared" si="19"/>
        <v>909</v>
      </c>
      <c r="D78" s="30" t="s">
        <v>22</v>
      </c>
      <c r="E78" s="30" t="s">
        <v>0</v>
      </c>
      <c r="F78" s="47" t="s">
        <v>23</v>
      </c>
      <c r="G78" s="32"/>
      <c r="H78" s="33"/>
      <c r="I78" s="49">
        <f>I79</f>
        <v>0</v>
      </c>
    </row>
    <row r="79" spans="1:9" s="9" customFormat="1" ht="33" hidden="1">
      <c r="A79" s="6"/>
      <c r="B79" s="28" t="s">
        <v>36</v>
      </c>
      <c r="C79" s="47">
        <f t="shared" si="19"/>
        <v>909</v>
      </c>
      <c r="D79" s="30" t="s">
        <v>22</v>
      </c>
      <c r="E79" s="30" t="s">
        <v>0</v>
      </c>
      <c r="F79" s="47" t="s">
        <v>37</v>
      </c>
      <c r="G79" s="32"/>
      <c r="H79" s="33"/>
      <c r="I79" s="49">
        <f>I80+I81</f>
        <v>0</v>
      </c>
    </row>
    <row r="80" spans="1:9" s="9" customFormat="1" ht="66" hidden="1">
      <c r="A80" s="6"/>
      <c r="B80" s="28" t="s">
        <v>38</v>
      </c>
      <c r="C80" s="47">
        <f t="shared" si="19"/>
        <v>909</v>
      </c>
      <c r="D80" s="30" t="s">
        <v>22</v>
      </c>
      <c r="E80" s="30" t="s">
        <v>0</v>
      </c>
      <c r="F80" s="47" t="s">
        <v>37</v>
      </c>
      <c r="G80" s="32" t="s">
        <v>39</v>
      </c>
      <c r="H80" s="33"/>
      <c r="I80" s="81"/>
    </row>
    <row r="81" spans="1:9" s="9" customFormat="1" ht="33" hidden="1">
      <c r="A81" s="6"/>
      <c r="B81" s="28" t="s">
        <v>18</v>
      </c>
      <c r="C81" s="47">
        <f t="shared" si="19"/>
        <v>909</v>
      </c>
      <c r="D81" s="30" t="s">
        <v>22</v>
      </c>
      <c r="E81" s="30" t="s">
        <v>0</v>
      </c>
      <c r="F81" s="47" t="s">
        <v>37</v>
      </c>
      <c r="G81" s="32" t="s">
        <v>17</v>
      </c>
      <c r="H81" s="33"/>
      <c r="I81" s="81"/>
    </row>
    <row r="82" spans="1:9" s="9" customFormat="1">
      <c r="A82" s="6"/>
      <c r="B82" s="28" t="s">
        <v>16</v>
      </c>
      <c r="C82" s="47">
        <f t="shared" si="19"/>
        <v>909</v>
      </c>
      <c r="D82" s="30" t="s">
        <v>15</v>
      </c>
      <c r="E82" s="30" t="s">
        <v>0</v>
      </c>
      <c r="F82" s="47" t="s">
        <v>28</v>
      </c>
      <c r="G82" s="32"/>
      <c r="H82" s="33"/>
      <c r="I82" s="49">
        <f>I83+I86</f>
        <v>74217</v>
      </c>
    </row>
    <row r="83" spans="1:9" s="1" customFormat="1" ht="18.75">
      <c r="A83" s="7"/>
      <c r="B83" s="28" t="s">
        <v>24</v>
      </c>
      <c r="C83" s="47">
        <f t="shared" si="19"/>
        <v>909</v>
      </c>
      <c r="D83" s="30" t="s">
        <v>15</v>
      </c>
      <c r="E83" s="30" t="s">
        <v>0</v>
      </c>
      <c r="F83" s="47" t="s">
        <v>25</v>
      </c>
      <c r="G83" s="32"/>
      <c r="H83" s="33"/>
      <c r="I83" s="49">
        <f>I84</f>
        <v>28491</v>
      </c>
    </row>
    <row r="84" spans="1:9" ht="33">
      <c r="A84" s="6"/>
      <c r="B84" s="28" t="s">
        <v>26</v>
      </c>
      <c r="C84" s="47">
        <f t="shared" si="19"/>
        <v>909</v>
      </c>
      <c r="D84" s="30" t="s">
        <v>15</v>
      </c>
      <c r="E84" s="30" t="s">
        <v>0</v>
      </c>
      <c r="F84" s="47" t="s">
        <v>25</v>
      </c>
      <c r="G84" s="32" t="s">
        <v>27</v>
      </c>
      <c r="H84" s="33"/>
      <c r="I84" s="33">
        <f t="shared" ref="I84" si="21">I85</f>
        <v>28491</v>
      </c>
    </row>
    <row r="85" spans="1:9" s="23" customFormat="1">
      <c r="A85" s="22"/>
      <c r="B85" s="28" t="s">
        <v>76</v>
      </c>
      <c r="C85" s="47">
        <f t="shared" si="19"/>
        <v>909</v>
      </c>
      <c r="D85" s="30" t="s">
        <v>15</v>
      </c>
      <c r="E85" s="30" t="s">
        <v>0</v>
      </c>
      <c r="F85" s="47" t="s">
        <v>25</v>
      </c>
      <c r="G85" s="30" t="s">
        <v>27</v>
      </c>
      <c r="H85" s="47">
        <v>226</v>
      </c>
      <c r="I85" s="84">
        <f>28491</f>
        <v>28491</v>
      </c>
    </row>
    <row r="86" spans="1:9" s="23" customFormat="1">
      <c r="A86" s="22"/>
      <c r="B86" s="28" t="s">
        <v>35</v>
      </c>
      <c r="C86" s="47">
        <f t="shared" si="19"/>
        <v>909</v>
      </c>
      <c r="D86" s="30" t="s">
        <v>15</v>
      </c>
      <c r="E86" s="30" t="s">
        <v>0</v>
      </c>
      <c r="F86" s="47" t="s">
        <v>40</v>
      </c>
      <c r="G86" s="84"/>
      <c r="H86" s="84"/>
      <c r="I86" s="84">
        <f t="shared" ref="I86" si="22">I87</f>
        <v>45726</v>
      </c>
    </row>
    <row r="87" spans="1:9" s="23" customFormat="1" ht="33">
      <c r="A87" s="22"/>
      <c r="B87" s="28" t="s">
        <v>18</v>
      </c>
      <c r="C87" s="47">
        <f t="shared" si="19"/>
        <v>909</v>
      </c>
      <c r="D87" s="30" t="s">
        <v>15</v>
      </c>
      <c r="E87" s="30" t="s">
        <v>0</v>
      </c>
      <c r="F87" s="47" t="s">
        <v>40</v>
      </c>
      <c r="G87" s="30" t="s">
        <v>17</v>
      </c>
      <c r="H87" s="47"/>
      <c r="I87" s="47">
        <f t="shared" ref="I87" si="23">SUM(I88:I89)</f>
        <v>45726</v>
      </c>
    </row>
    <row r="88" spans="1:9" s="23" customFormat="1">
      <c r="A88" s="22"/>
      <c r="B88" s="28" t="s">
        <v>86</v>
      </c>
      <c r="C88" s="47">
        <f t="shared" si="19"/>
        <v>909</v>
      </c>
      <c r="D88" s="30" t="s">
        <v>15</v>
      </c>
      <c r="E88" s="30" t="s">
        <v>0</v>
      </c>
      <c r="F88" s="47" t="s">
        <v>40</v>
      </c>
      <c r="G88" s="30" t="s">
        <v>17</v>
      </c>
      <c r="H88" s="47">
        <v>225</v>
      </c>
      <c r="I88" s="47">
        <v>24218</v>
      </c>
    </row>
    <row r="89" spans="1:9" s="23" customFormat="1">
      <c r="A89" s="22"/>
      <c r="B89" s="28" t="s">
        <v>76</v>
      </c>
      <c r="C89" s="47">
        <f t="shared" si="19"/>
        <v>909</v>
      </c>
      <c r="D89" s="30" t="s">
        <v>15</v>
      </c>
      <c r="E89" s="30" t="s">
        <v>0</v>
      </c>
      <c r="F89" s="47" t="s">
        <v>40</v>
      </c>
      <c r="G89" s="30" t="s">
        <v>17</v>
      </c>
      <c r="H89" s="47">
        <v>226</v>
      </c>
      <c r="I89" s="47">
        <v>21508</v>
      </c>
    </row>
    <row r="90" spans="1:9" ht="18.75">
      <c r="A90" s="7"/>
      <c r="B90" s="40" t="s">
        <v>33</v>
      </c>
      <c r="C90" s="47">
        <f t="shared" si="19"/>
        <v>909</v>
      </c>
      <c r="D90" s="42" t="s">
        <v>2</v>
      </c>
      <c r="E90" s="42" t="s">
        <v>14</v>
      </c>
      <c r="F90" s="43"/>
      <c r="G90" s="44"/>
      <c r="H90" s="45"/>
      <c r="I90" s="46">
        <f t="shared" ref="I90:I95" si="24">I91</f>
        <v>331</v>
      </c>
    </row>
    <row r="91" spans="1:9" ht="50.25">
      <c r="A91" s="7"/>
      <c r="B91" s="28" t="s">
        <v>66</v>
      </c>
      <c r="C91" s="47">
        <f t="shared" si="19"/>
        <v>909</v>
      </c>
      <c r="D91" s="30" t="s">
        <v>2</v>
      </c>
      <c r="E91" s="30" t="s">
        <v>14</v>
      </c>
      <c r="F91" s="31" t="s">
        <v>48</v>
      </c>
      <c r="G91" s="76"/>
      <c r="H91" s="77"/>
      <c r="I91" s="49">
        <f t="shared" si="24"/>
        <v>331</v>
      </c>
    </row>
    <row r="92" spans="1:9" ht="33.75">
      <c r="A92" s="7"/>
      <c r="B92" s="28" t="s">
        <v>67</v>
      </c>
      <c r="C92" s="47">
        <f t="shared" si="19"/>
        <v>909</v>
      </c>
      <c r="D92" s="30" t="s">
        <v>2</v>
      </c>
      <c r="E92" s="30" t="s">
        <v>14</v>
      </c>
      <c r="F92" s="31" t="s">
        <v>49</v>
      </c>
      <c r="G92" s="76"/>
      <c r="H92" s="77"/>
      <c r="I92" s="49">
        <f t="shared" si="24"/>
        <v>331</v>
      </c>
    </row>
    <row r="93" spans="1:9" ht="18.75">
      <c r="A93" s="7"/>
      <c r="B93" s="28" t="s">
        <v>16</v>
      </c>
      <c r="C93" s="47">
        <f t="shared" si="19"/>
        <v>909</v>
      </c>
      <c r="D93" s="30" t="s">
        <v>2</v>
      </c>
      <c r="E93" s="30" t="s">
        <v>14</v>
      </c>
      <c r="F93" s="31" t="s">
        <v>46</v>
      </c>
      <c r="G93" s="76"/>
      <c r="H93" s="77"/>
      <c r="I93" s="49">
        <f t="shared" si="24"/>
        <v>331</v>
      </c>
    </row>
    <row r="94" spans="1:9" ht="18.75">
      <c r="A94" s="7"/>
      <c r="B94" s="58" t="s">
        <v>41</v>
      </c>
      <c r="C94" s="47">
        <f t="shared" si="19"/>
        <v>909</v>
      </c>
      <c r="D94" s="30" t="s">
        <v>2</v>
      </c>
      <c r="E94" s="30" t="s">
        <v>14</v>
      </c>
      <c r="F94" s="31" t="s">
        <v>64</v>
      </c>
      <c r="G94" s="76"/>
      <c r="H94" s="77"/>
      <c r="I94" s="49">
        <f t="shared" si="24"/>
        <v>331</v>
      </c>
    </row>
    <row r="95" spans="1:9" ht="33.75">
      <c r="A95" s="7"/>
      <c r="B95" s="28" t="s">
        <v>18</v>
      </c>
      <c r="C95" s="47">
        <f t="shared" si="19"/>
        <v>909</v>
      </c>
      <c r="D95" s="30" t="s">
        <v>2</v>
      </c>
      <c r="E95" s="30" t="s">
        <v>14</v>
      </c>
      <c r="F95" s="31" t="s">
        <v>64</v>
      </c>
      <c r="G95" s="32" t="s">
        <v>17</v>
      </c>
      <c r="H95" s="33"/>
      <c r="I95" s="81">
        <f t="shared" si="24"/>
        <v>331</v>
      </c>
    </row>
    <row r="96" spans="1:9" s="9" customFormat="1" ht="20.25" customHeight="1">
      <c r="A96" s="6"/>
      <c r="B96" s="28" t="s">
        <v>86</v>
      </c>
      <c r="C96" s="47">
        <f t="shared" si="19"/>
        <v>909</v>
      </c>
      <c r="D96" s="30" t="s">
        <v>22</v>
      </c>
      <c r="E96" s="30" t="s">
        <v>0</v>
      </c>
      <c r="F96" s="31" t="s">
        <v>64</v>
      </c>
      <c r="G96" s="32" t="s">
        <v>17</v>
      </c>
      <c r="H96" s="33">
        <v>225</v>
      </c>
      <c r="I96" s="49">
        <f>331</f>
        <v>331</v>
      </c>
    </row>
  </sheetData>
  <autoFilter ref="A3:G96"/>
  <mergeCells count="10">
    <mergeCell ref="A1:I1"/>
    <mergeCell ref="A3:A5"/>
    <mergeCell ref="B3:B5"/>
    <mergeCell ref="C3:C5"/>
    <mergeCell ref="D3:D5"/>
    <mergeCell ref="E3:E5"/>
    <mergeCell ref="F3:F5"/>
    <mergeCell ref="G3:G5"/>
    <mergeCell ref="H3:H5"/>
    <mergeCell ref="I3:I5"/>
  </mergeCells>
  <pageMargins left="0.43307086614173229" right="0.19685039370078741" top="0.82677165354330717" bottom="0.55118110236220474" header="0.51181102362204722" footer="0.39370078740157483"/>
  <pageSetup paperSize="9" scale="75" firstPageNumber="131" fitToHeight="0" orientation="landscape" useFirstPageNumber="1" r:id="rId1"/>
  <headerFooter alignWithMargins="0">
    <oddHeader>&amp;C&amp;"Times New Roman,обычный"&amp;12&amp;P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6</vt:i4>
      </vt:variant>
    </vt:vector>
  </HeadingPairs>
  <TitlesOfParts>
    <vt:vector size="9" baseType="lpstr">
      <vt:lpstr>2015</vt:lpstr>
      <vt:lpstr>2016</vt:lpstr>
      <vt:lpstr>2017</vt:lpstr>
      <vt:lpstr>'2015'!Заголовки_для_печати</vt:lpstr>
      <vt:lpstr>'2016'!Заголовки_для_печати</vt:lpstr>
      <vt:lpstr>'2017'!Заголовки_для_печати</vt:lpstr>
      <vt:lpstr>'2015'!Область_печати</vt:lpstr>
      <vt:lpstr>'2016'!Область_печати</vt:lpstr>
      <vt:lpstr>'2017'!Область_печати</vt:lpstr>
    </vt:vector>
  </TitlesOfParts>
  <Company>depfin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Чурашова</dc:creator>
  <cp:lastModifiedBy>Бедункович Марина Александровна</cp:lastModifiedBy>
  <cp:lastPrinted>2014-09-15T12:10:15Z</cp:lastPrinted>
  <dcterms:created xsi:type="dcterms:W3CDTF">2007-01-25T06:11:58Z</dcterms:created>
  <dcterms:modified xsi:type="dcterms:W3CDTF">2014-09-17T10:52:16Z</dcterms:modified>
</cp:coreProperties>
</file>