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8" windowWidth="15120" windowHeight="8016"/>
  </bookViews>
  <sheets>
    <sheet name="ГРБС 20116,17,18" sheetId="15" r:id="rId1"/>
    <sheet name="Лист1" sheetId="16" r:id="rId2"/>
  </sheets>
  <definedNames>
    <definedName name="_xlnm.Print_Titles" localSheetId="0">'ГРБС 20116,17,18'!$14:$14</definedName>
    <definedName name="_xlnm.Print_Area" localSheetId="0">'ГРБС 20116,17,18'!$A$1:$N$158</definedName>
  </definedNames>
  <calcPr calcId="124519"/>
</workbook>
</file>

<file path=xl/calcChain.xml><?xml version="1.0" encoding="utf-8"?>
<calcChain xmlns="http://schemas.openxmlformats.org/spreadsheetml/2006/main">
  <c r="L43" i="15"/>
  <c r="L64" l="1"/>
  <c r="L63" s="1"/>
  <c r="L105"/>
  <c r="L102"/>
  <c r="L101"/>
  <c r="N105"/>
  <c r="M105"/>
  <c r="N151"/>
  <c r="M151"/>
  <c r="L151"/>
  <c r="L83"/>
  <c r="M64"/>
  <c r="L60"/>
  <c r="L76"/>
  <c r="N78"/>
  <c r="N77" s="1"/>
  <c r="M78"/>
  <c r="L78"/>
  <c r="L77" s="1"/>
  <c r="M77"/>
  <c r="L82" l="1"/>
  <c r="L81" s="1"/>
  <c r="L80" s="1"/>
  <c r="N54"/>
  <c r="M54"/>
  <c r="L54"/>
  <c r="L32"/>
  <c r="M32"/>
  <c r="N32"/>
  <c r="M24"/>
  <c r="N24"/>
  <c r="L24"/>
  <c r="N67"/>
  <c r="N66" s="1"/>
  <c r="M67"/>
  <c r="M66" s="1"/>
  <c r="L67"/>
  <c r="L66" s="1"/>
  <c r="L65" s="1"/>
  <c r="N82"/>
  <c r="N81" s="1"/>
  <c r="M82"/>
  <c r="M81" s="1"/>
  <c r="M63"/>
  <c r="L71"/>
  <c r="L70" s="1"/>
  <c r="L74"/>
  <c r="L73" s="1"/>
  <c r="N71"/>
  <c r="M71"/>
  <c r="M70" s="1"/>
  <c r="N70"/>
  <c r="L69" l="1"/>
  <c r="M142"/>
  <c r="M141" s="1"/>
  <c r="M140" s="1"/>
  <c r="M139" s="1"/>
  <c r="N142"/>
  <c r="N141" s="1"/>
  <c r="N140" s="1"/>
  <c r="N139" s="1"/>
  <c r="N60"/>
  <c r="M94"/>
  <c r="L142"/>
  <c r="L141" s="1"/>
  <c r="L140" s="1"/>
  <c r="L139" s="1"/>
  <c r="L138" l="1"/>
  <c r="L137" s="1"/>
  <c r="N138"/>
  <c r="N137" s="1"/>
  <c r="M138"/>
  <c r="M137" s="1"/>
  <c r="N94" l="1"/>
  <c r="N93" s="1"/>
  <c r="N92" s="1"/>
  <c r="N91" s="1"/>
  <c r="M93"/>
  <c r="M92" s="1"/>
  <c r="M91" s="1"/>
  <c r="L94"/>
  <c r="L93" s="1"/>
  <c r="L92" s="1"/>
  <c r="L91" s="1"/>
  <c r="L107"/>
  <c r="N100" l="1"/>
  <c r="N99" s="1"/>
  <c r="N98" s="1"/>
  <c r="M100"/>
  <c r="M99" s="1"/>
  <c r="M98" s="1"/>
  <c r="L100"/>
  <c r="L99" s="1"/>
  <c r="L98" s="1"/>
  <c r="N109"/>
  <c r="N106" s="1"/>
  <c r="M109"/>
  <c r="M106" s="1"/>
  <c r="L109"/>
  <c r="L106" s="1"/>
  <c r="N46"/>
  <c r="N45" s="1"/>
  <c r="N44" s="1"/>
  <c r="M46"/>
  <c r="M45" s="1"/>
  <c r="M44" s="1"/>
  <c r="L46"/>
  <c r="L45" s="1"/>
  <c r="L44" s="1"/>
  <c r="N156"/>
  <c r="N155" s="1"/>
  <c r="M156"/>
  <c r="M155" s="1"/>
  <c r="L156"/>
  <c r="L155"/>
  <c r="N30"/>
  <c r="M30"/>
  <c r="L30"/>
  <c r="N28"/>
  <c r="M28"/>
  <c r="L28"/>
  <c r="N26"/>
  <c r="M26"/>
  <c r="L26"/>
  <c r="M136"/>
  <c r="N136"/>
  <c r="L136"/>
  <c r="N59"/>
  <c r="N58" s="1"/>
  <c r="N57" s="1"/>
  <c r="M59"/>
  <c r="M58" s="1"/>
  <c r="M57" s="1"/>
  <c r="L59"/>
  <c r="L58" s="1"/>
  <c r="L57" s="1"/>
  <c r="N104"/>
  <c r="N103" s="1"/>
  <c r="M104"/>
  <c r="M103" s="1"/>
  <c r="N116"/>
  <c r="N115" s="1"/>
  <c r="M116"/>
  <c r="M115" s="1"/>
  <c r="N88"/>
  <c r="N87" s="1"/>
  <c r="N86" s="1"/>
  <c r="N85" s="1"/>
  <c r="N84" s="1"/>
  <c r="M88"/>
  <c r="M87" s="1"/>
  <c r="M86" s="1"/>
  <c r="M85" s="1"/>
  <c r="M84" s="1"/>
  <c r="M62"/>
  <c r="M61" s="1"/>
  <c r="N63"/>
  <c r="N62" s="1"/>
  <c r="N61" s="1"/>
  <c r="M53"/>
  <c r="M51" s="1"/>
  <c r="M50" s="1"/>
  <c r="M49" s="1"/>
  <c r="N53"/>
  <c r="N51" s="1"/>
  <c r="N50" s="1"/>
  <c r="N49" s="1"/>
  <c r="L53"/>
  <c r="L52" s="1"/>
  <c r="L62"/>
  <c r="L61" s="1"/>
  <c r="L88"/>
  <c r="L87" s="1"/>
  <c r="L86" s="1"/>
  <c r="L85" s="1"/>
  <c r="L84" s="1"/>
  <c r="L104"/>
  <c r="L103" s="1"/>
  <c r="M23" l="1"/>
  <c r="M22" s="1"/>
  <c r="M21" s="1"/>
  <c r="M20" s="1"/>
  <c r="M56"/>
  <c r="M55" s="1"/>
  <c r="L23"/>
  <c r="L22" s="1"/>
  <c r="L21" s="1"/>
  <c r="L20" s="1"/>
  <c r="N97"/>
  <c r="N96" s="1"/>
  <c r="N90" s="1"/>
  <c r="N56"/>
  <c r="N55" s="1"/>
  <c r="M97"/>
  <c r="M96" s="1"/>
  <c r="M90" s="1"/>
  <c r="L97"/>
  <c r="L96" s="1"/>
  <c r="L90" s="1"/>
  <c r="N113"/>
  <c r="M113"/>
  <c r="N23"/>
  <c r="N22" s="1"/>
  <c r="N21" s="1"/>
  <c r="N20" s="1"/>
  <c r="L56"/>
  <c r="L55" s="1"/>
  <c r="N52"/>
  <c r="M52"/>
  <c r="L51"/>
  <c r="L50" s="1"/>
  <c r="L49" s="1"/>
  <c r="L48" l="1"/>
  <c r="M48"/>
  <c r="M43" s="1"/>
  <c r="N48"/>
  <c r="N43" s="1"/>
  <c r="M42"/>
  <c r="N42"/>
  <c r="N150" l="1"/>
  <c r="N149" s="1"/>
  <c r="N148" s="1"/>
  <c r="N147" s="1"/>
  <c r="M150"/>
  <c r="M149" s="1"/>
  <c r="M148" s="1"/>
  <c r="M147" s="1"/>
  <c r="L150"/>
  <c r="L149" s="1"/>
  <c r="L148" s="1"/>
  <c r="L147" s="1"/>
  <c r="L116"/>
  <c r="N34"/>
  <c r="M34"/>
  <c r="L34"/>
  <c r="L115" l="1"/>
  <c r="L113"/>
  <c r="N40"/>
  <c r="N39" s="1"/>
  <c r="N38" s="1"/>
  <c r="N37" s="1"/>
  <c r="M40"/>
  <c r="M39" s="1"/>
  <c r="M38" s="1"/>
  <c r="M37" s="1"/>
  <c r="L40"/>
  <c r="L39" s="1"/>
  <c r="L38" s="1"/>
  <c r="L37" s="1"/>
  <c r="L145"/>
  <c r="L144" s="1"/>
  <c r="L16" s="1"/>
  <c r="L146"/>
  <c r="N145"/>
  <c r="N144" s="1"/>
  <c r="N16" s="1"/>
  <c r="N146"/>
  <c r="M145"/>
  <c r="M146"/>
  <c r="M144" l="1"/>
  <c r="M16" s="1"/>
  <c r="M36"/>
  <c r="N36"/>
  <c r="M153" l="1"/>
  <c r="N153"/>
  <c r="N18" l="1"/>
  <c r="M18"/>
  <c r="L18"/>
  <c r="M17" l="1"/>
  <c r="N17"/>
  <c r="L17"/>
  <c r="L42" l="1"/>
  <c r="L36" s="1"/>
  <c r="L153" s="1"/>
</calcChain>
</file>

<file path=xl/sharedStrings.xml><?xml version="1.0" encoding="utf-8"?>
<sst xmlns="http://schemas.openxmlformats.org/spreadsheetml/2006/main" count="962" uniqueCount="201">
  <si>
    <t>6</t>
  </si>
  <si>
    <t>7</t>
  </si>
  <si>
    <t>9</t>
  </si>
  <si>
    <t>10</t>
  </si>
  <si>
    <t>5</t>
  </si>
  <si>
    <t>8</t>
  </si>
  <si>
    <t>290</t>
  </si>
  <si>
    <t>225</t>
  </si>
  <si>
    <t>0020000</t>
  </si>
  <si>
    <t>001</t>
  </si>
  <si>
    <t>211</t>
  </si>
  <si>
    <t>2</t>
  </si>
  <si>
    <t>3</t>
  </si>
  <si>
    <t>04</t>
  </si>
  <si>
    <t>08</t>
  </si>
  <si>
    <t>Департамент дорожного хозяйства, транспорта и связи мэрии городского округа Тольятти</t>
  </si>
  <si>
    <t>909</t>
  </si>
  <si>
    <t xml:space="preserve">Наименование </t>
  </si>
  <si>
    <t>Транспорт</t>
  </si>
  <si>
    <t>Сумма на год</t>
  </si>
  <si>
    <t>целевой статьи</t>
  </si>
  <si>
    <t>(тыс.руб.)</t>
  </si>
  <si>
    <t>Код</t>
  </si>
  <si>
    <t>главного распорядителя бюджетных средств</t>
  </si>
  <si>
    <t>1</t>
  </si>
  <si>
    <t>4</t>
  </si>
  <si>
    <t>09</t>
  </si>
  <si>
    <t>226</t>
  </si>
  <si>
    <t>310</t>
  </si>
  <si>
    <t>Благоустройство</t>
  </si>
  <si>
    <t>05</t>
  </si>
  <si>
    <t>03</t>
  </si>
  <si>
    <t>Функционирование органов местного самоуправления</t>
  </si>
  <si>
    <t>01</t>
  </si>
  <si>
    <t>0</t>
  </si>
  <si>
    <t>УТВЕРЖДЕНО</t>
  </si>
  <si>
    <t>Дорожное хозяйство (дорожные фонды)</t>
  </si>
  <si>
    <t>Департамент дорожного хозяйства и транспорта мэрии городского округа Тольятти</t>
  </si>
  <si>
    <t>ДЕПАРТАМЕНТА ДОРОЖНОГО ХОЗЯЙСТВА И ТРАНСПОРТА</t>
  </si>
  <si>
    <t>213</t>
  </si>
  <si>
    <t>11</t>
  </si>
  <si>
    <t>12</t>
  </si>
  <si>
    <t>под-раз-дела</t>
  </si>
  <si>
    <t>раз-дела</t>
  </si>
  <si>
    <t>группы вида расходов</t>
  </si>
  <si>
    <t>элемента вида расходов</t>
  </si>
  <si>
    <t>Непрограммное направление расходов</t>
  </si>
  <si>
    <t/>
  </si>
  <si>
    <t>Иные бюджетные ассигнования</t>
  </si>
  <si>
    <t>800</t>
  </si>
  <si>
    <t>810</t>
  </si>
  <si>
    <t>МП "ТПАТП-3"</t>
  </si>
  <si>
    <t>Мероприятия в установленной сфере деятельности</t>
  </si>
  <si>
    <t>990 04 00</t>
  </si>
  <si>
    <t>Мероприятия в сфере транспорта</t>
  </si>
  <si>
    <t>990 04 09</t>
  </si>
  <si>
    <t>880</t>
  </si>
  <si>
    <t>Прочие расходы</t>
  </si>
  <si>
    <t>Расходы на выполнение обязательств договора гарантии, заключенного между мэрией городского округа Тольятти и Европейским банком реконструкции и развития в обеспечение обязательств кредитного договора между ЕБРиР и МП "ТПАТП - 3" на приобретение подвижного состава</t>
  </si>
  <si>
    <t>код цели</t>
  </si>
  <si>
    <t xml:space="preserve">220 00 00 </t>
  </si>
  <si>
    <t>Подпрограмма "Улучшение условий и охраны труда в городском округе Тольятти на 2014-2016 годы"</t>
  </si>
  <si>
    <t>221 00 00</t>
  </si>
  <si>
    <t>221 04 00</t>
  </si>
  <si>
    <t>Мероприятия в сфере дорожного хозяйства</t>
  </si>
  <si>
    <t>221 04 18</t>
  </si>
  <si>
    <t>Закупка товаров, работ,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</si>
  <si>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</si>
  <si>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</si>
  <si>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</si>
  <si>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Прочая закупка товаров, работ и услуг для обеспечения государственных (муниципальных) нужд</t>
  </si>
  <si>
    <t>244</t>
  </si>
  <si>
    <t>Финансовое обеспечение деятельности муниципальных учреждений</t>
  </si>
  <si>
    <t>Учреждения, осуществляющие деятельность в сфере дорожного хозяйства</t>
  </si>
  <si>
    <t>990 02 18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</si>
  <si>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</si>
  <si>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</si>
  <si>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казенных учреждений</t>
  </si>
  <si>
    <t>110</t>
  </si>
  <si>
    <t>Фонд оплаты труда казенных учреждений</t>
  </si>
  <si>
    <t>111</t>
  </si>
  <si>
    <t>Заработная плата</t>
  </si>
  <si>
    <t>Начисления на выплаты по оплате труда</t>
  </si>
  <si>
    <t>Закупка товаро, работ и услуг для государственных (муниципальных) нужд</t>
  </si>
  <si>
    <t>Прочая закупка товаров, работ и услуг для обспечения государственных (муниципальных) нужд</t>
  </si>
  <si>
    <t>Прочие работы, услуги</t>
  </si>
  <si>
    <t>Бюджетные инвестиции</t>
  </si>
  <si>
    <t>Капитальные вложения в объекты недвижимого имущества государственной (муниципальной) собственности</t>
  </si>
  <si>
    <t>400</t>
  </si>
  <si>
    <t>410</t>
  </si>
  <si>
    <t>Бюджетные инвестиции в объекты капитального строительства государственной (муниципальной) собственности</t>
  </si>
  <si>
    <t>990 04 18</t>
  </si>
  <si>
    <t>Закупка товаров, работ и услуг для государственных (муниципальных) нужд</t>
  </si>
  <si>
    <t>Отсыпка асфальтогранулятом дорог частного сектора</t>
  </si>
  <si>
    <t>Содержание улично-дорожной сети</t>
  </si>
  <si>
    <t>Нанесение дорожной разметки</t>
  </si>
  <si>
    <t>Ремонт автомобильных дорог местного значения</t>
  </si>
  <si>
    <t>Капитальный ремонт автомобильных дорог местного значения</t>
  </si>
  <si>
    <t>Устройство искусственных дорожных неровностей</t>
  </si>
  <si>
    <t>Диагностика путепроводов</t>
  </si>
  <si>
    <t>Проектирование устройства парковочных площадок, карманов и стоянок</t>
  </si>
  <si>
    <t xml:space="preserve">Проектирование капитального ремонта, ремонта автомобильных дорог, в т.ч. инженерные изыскания </t>
  </si>
  <si>
    <t>Проектные работы по устройству и переносу остановок общественного транспорта</t>
  </si>
  <si>
    <t>Устройство пешеходных дорожек</t>
  </si>
  <si>
    <t>Устройство и перенос остановок общественного транспорта</t>
  </si>
  <si>
    <t>Устройство парковочных площадок и стоянок</t>
  </si>
  <si>
    <t>Мероприятия в области благоустройства</t>
  </si>
  <si>
    <t>990 04 42</t>
  </si>
  <si>
    <t>Содержание подземных и наземных пешеходных переходов и мостов</t>
  </si>
  <si>
    <t>Итого</t>
  </si>
  <si>
    <t>операции сектора государ-ственного управления</t>
  </si>
  <si>
    <t>дорожного хозяйства и транспорта</t>
  </si>
  <si>
    <t>мэрии городского округа Тольятти</t>
  </si>
  <si>
    <t>допол-нительный код расхода</t>
  </si>
  <si>
    <t xml:space="preserve">подгруп-пы вида расходов </t>
  </si>
  <si>
    <t>Муниципальная программа "Развитие транспортной системы и дорожного хозяйства городского округа Тольятти на 2014-2020г.г."</t>
  </si>
  <si>
    <t>150 00 00</t>
  </si>
  <si>
    <t>Подпрограмма "Повышения безопасности дорожного движения на период на 2014-2020 годы"</t>
  </si>
  <si>
    <t>Подпрограмма "Развитие автомобильных дорог городского округа Тольятти, расположенных в зоне застройки индивидуальными жилыми домами на 2014-2020 годы"</t>
  </si>
  <si>
    <t xml:space="preserve">Бюджетные инвестиции </t>
  </si>
  <si>
    <t>Муниципальная программа "Развитие органов местного самоуправления городского округа Тольятти на 2014-2016 годы"</t>
  </si>
  <si>
    <t>Подпрограмма "Развитие городского пассажирского транспорта в городском округе Тольятти на период 2014-2020гг."</t>
  </si>
  <si>
    <t>Субсидии юридическим лицам (за исключением субсидий муниципальным учреждениям), индивидуальным предпринимателям, физическим лицам</t>
  </si>
  <si>
    <t>Муниципальная программа "Формирование беспрепятственного доступа инвалидов и других маломобильных групп населения к объектам социальной инфраструктуры на территории городского округа Тольятти на 2014-2020 годы"</t>
  </si>
  <si>
    <t>850</t>
  </si>
  <si>
    <t>Прочие расходы (налог на имущество)</t>
  </si>
  <si>
    <t>851</t>
  </si>
  <si>
    <t>852</t>
  </si>
  <si>
    <t>2017</t>
  </si>
  <si>
    <t>Иные судебные акты</t>
  </si>
  <si>
    <t>Исполнение судебных актов</t>
  </si>
  <si>
    <t>830</t>
  </si>
  <si>
    <t>831</t>
  </si>
  <si>
    <t>Уплата налогов, сборов и иных платежей</t>
  </si>
  <si>
    <t>Уплата иных платежей</t>
  </si>
  <si>
    <t>853</t>
  </si>
  <si>
    <t>Муниципальная программа "Развитие транспортной системы и дорожного хозяйства городского округа Тольятти на 2014 -2020гг."</t>
  </si>
  <si>
    <t>Другие вопросы в области национальной экономики</t>
  </si>
  <si>
    <t>Подпрограмма "Развитие городского пассажирского транспорта в городском округе Тольятти на 2014-2020 г.г."</t>
  </si>
  <si>
    <t>Закупка  товаров, работ и услуг для государственных (муниципальных) нужд</t>
  </si>
  <si>
    <t>155 00 00 000</t>
  </si>
  <si>
    <t>155 0006 000</t>
  </si>
  <si>
    <t>155 0006 520</t>
  </si>
  <si>
    <t>155 0006 530</t>
  </si>
  <si>
    <t>155 0006 540</t>
  </si>
  <si>
    <t>155 0006 550</t>
  </si>
  <si>
    <t>155 0006 560</t>
  </si>
  <si>
    <t>040 0000 000</t>
  </si>
  <si>
    <t>040 0004 000</t>
  </si>
  <si>
    <t>040 0004 180</t>
  </si>
  <si>
    <t>150 0000 000</t>
  </si>
  <si>
    <t>151 0000 000</t>
  </si>
  <si>
    <t>151 0004000</t>
  </si>
  <si>
    <t>1510004180</t>
  </si>
  <si>
    <t>152 0000 000</t>
  </si>
  <si>
    <t>152 0004 000</t>
  </si>
  <si>
    <t>152 0004 100</t>
  </si>
  <si>
    <t>152 0004 180</t>
  </si>
  <si>
    <t>153 0000 000</t>
  </si>
  <si>
    <t>1530004000</t>
  </si>
  <si>
    <t>1530004180</t>
  </si>
  <si>
    <t>154 0000 000</t>
  </si>
  <si>
    <t>1540004000</t>
  </si>
  <si>
    <t>154 0004 180</t>
  </si>
  <si>
    <t>154 0012 000</t>
  </si>
  <si>
    <t>154 0012 180</t>
  </si>
  <si>
    <t>990 0000 000</t>
  </si>
  <si>
    <t>990 0004 180</t>
  </si>
  <si>
    <t>1510004420</t>
  </si>
  <si>
    <t>990 0004 420</t>
  </si>
  <si>
    <t>119</t>
  </si>
  <si>
    <t>155 00 04000</t>
  </si>
  <si>
    <t>155 00 04090</t>
  </si>
  <si>
    <t>2018</t>
  </si>
  <si>
    <t>Мероприятия в рамках подпрограммы "Модернизация и развитие автомобильных дорог общего пользования местного значения городского округа тольятти на 2014-2020 годы" муниципальной программы "Развитие транспортной системы и дорожного хозяйства городского округа тольятти на 2014-2020г.г."</t>
  </si>
  <si>
    <t>414</t>
  </si>
  <si>
    <t>Субсидии на возмещение затрат от перевозки пассажиров на нерентабельных рейсах по муниципальным маршрутам регулярных перевозок</t>
  </si>
  <si>
    <t>Субсидии на возмещение недополученных доходов в связи с предоставлением мер социальной поддержки при осуществлении регулярных перевозок по межмуниципальным  маршрутам отдельных категорий граждан на садово-дачные массивы речным транспортом</t>
  </si>
  <si>
    <t>15200 73 270</t>
  </si>
  <si>
    <t>150 00 00 000</t>
  </si>
  <si>
    <t>15200 S3 270</t>
  </si>
  <si>
    <t>Мероприятия по решению неотложных задач по приведению в нормативное состояние автомобильных дорог местного значения городского округа Тольятти</t>
  </si>
  <si>
    <t>1520054200</t>
  </si>
  <si>
    <t>кцср название не верно</t>
  </si>
  <si>
    <t>годы</t>
  </si>
  <si>
    <t>скрыть</t>
  </si>
  <si>
    <t>Субсидии на возмещение недополученных доходов при осуществлении регулярных перевозок льготных категорий граждан по муниципальным маршрутам по льготному электронному проездному билету</t>
  </si>
  <si>
    <t>Подпрограмма "Модернизация и развитие автомобильных дорог общего пользования местного значения городского округа Тольятти на 2014-2020 годы"</t>
  </si>
  <si>
    <t xml:space="preserve"> РОСПИСЬ РАСХОДОВ БЮДЖЕТА 
ДЕПАРТАМЕНТА ДОРОЖНОГО ХОЗЯЙСТВА,ТРАНСПОРТА и СВЯЗИ</t>
  </si>
  <si>
    <t xml:space="preserve">  на 2017 год и плановый период  2018 и  2019 годов</t>
  </si>
  <si>
    <t>Субсидии на возмещение недополученных доходов в связи с предоставлением мер социальной поддержки при осуществлении регулярных перевозок по межмуниципальным  маршрутам отдельных категорий граждан на садово-дачные массивы автомобильным транспортом</t>
  </si>
  <si>
    <t>Подпрограмма "Содержание-улично-дорожной сети городского округа Тольятти на 2014-2020г.г."</t>
  </si>
  <si>
    <t>Подпрограмма "Содержание улично-дорожной сети городского округа Тольятти на 2014-2020г.г."</t>
  </si>
  <si>
    <t>2019</t>
  </si>
  <si>
    <r>
      <t xml:space="preserve">Прочие работы, услуги </t>
    </r>
    <r>
      <rPr>
        <i/>
        <sz val="11"/>
        <rFont val="Times New Roman"/>
        <family val="1"/>
        <charset val="204"/>
      </rPr>
      <t>(проведение аттестации рабочих мест по условиям труда в муниципальных учреждениях)</t>
    </r>
  </si>
  <si>
    <t>814</t>
  </si>
  <si>
    <t xml:space="preserve">Субсидии на возмещение недополученных доходов от перевозки пассажиров   и провоза багажа при осуществлении регулярных перевозок  по муниципальным маршрутам по льготному тарифу  с использованием безналичной оплаты проезда </t>
  </si>
  <si>
    <t>________ _______________2017 года</t>
  </si>
  <si>
    <t>в соответствии с решением Думы городского округа Тольятти от 15.03.2017г. № 1371</t>
  </si>
  <si>
    <t xml:space="preserve">И.о. руководителя департамента  </t>
  </si>
  <si>
    <t>_____________ Б.К.о. Мамедов</t>
  </si>
</sst>
</file>

<file path=xl/styles.xml><?xml version="1.0" encoding="utf-8"?>
<styleSheet xmlns="http://schemas.openxmlformats.org/spreadsheetml/2006/main">
  <numFmts count="1">
    <numFmt numFmtId="164" formatCode="#,##0.0"/>
  </numFmts>
  <fonts count="22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8"/>
      <name val="Arial"/>
      <family val="2"/>
      <charset val="204"/>
    </font>
    <font>
      <b/>
      <sz val="12"/>
      <name val="Arial Cyr"/>
      <charset val="204"/>
    </font>
    <font>
      <sz val="8"/>
      <name val="Arial Cyr"/>
      <charset val="204"/>
    </font>
    <font>
      <sz val="9"/>
      <name val="Arial Cyr"/>
      <charset val="204"/>
    </font>
    <font>
      <b/>
      <sz val="6"/>
      <name val="Arial"/>
      <family val="2"/>
      <charset val="204"/>
    </font>
    <font>
      <b/>
      <sz val="5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9"/>
      <name val="Arial Cyr"/>
      <charset val="204"/>
    </font>
    <font>
      <sz val="11"/>
      <color rgb="FFFF0000"/>
      <name val="Calibri"/>
      <family val="2"/>
      <charset val="204"/>
      <scheme val="minor"/>
    </font>
    <font>
      <i/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75">
    <xf numFmtId="0" fontId="0" fillId="0" borderId="0" xfId="0"/>
    <xf numFmtId="49" fontId="3" fillId="0" borderId="1" xfId="1" applyNumberFormat="1" applyFont="1" applyFill="1" applyBorder="1" applyAlignment="1">
      <alignment horizontal="center" vertical="center" wrapText="1"/>
    </xf>
    <xf numFmtId="0" fontId="4" fillId="0" borderId="0" xfId="1" applyFont="1" applyBorder="1" applyAlignment="1">
      <alignment vertical="center"/>
    </xf>
    <xf numFmtId="0" fontId="5" fillId="0" borderId="0" xfId="1" applyFont="1" applyBorder="1" applyAlignment="1">
      <alignment horizontal="left"/>
    </xf>
    <xf numFmtId="0" fontId="6" fillId="0" borderId="0" xfId="1" applyFont="1" applyBorder="1" applyAlignment="1">
      <alignment horizontal="right" vertical="center"/>
    </xf>
    <xf numFmtId="3" fontId="0" fillId="0" borderId="0" xfId="0" applyNumberFormat="1"/>
    <xf numFmtId="0" fontId="0" fillId="0" borderId="0" xfId="0"/>
    <xf numFmtId="49" fontId="11" fillId="2" borderId="1" xfId="2" applyNumberFormat="1" applyFont="1" applyFill="1" applyBorder="1" applyAlignment="1">
      <alignment horizontal="center" vertical="center" wrapText="1"/>
    </xf>
    <xf numFmtId="3" fontId="11" fillId="2" borderId="1" xfId="2" applyNumberFormat="1" applyFont="1" applyFill="1" applyBorder="1" applyAlignment="1">
      <alignment horizontal="center" vertical="center" wrapText="1"/>
    </xf>
    <xf numFmtId="3" fontId="13" fillId="2" borderId="1" xfId="2" applyNumberFormat="1" applyFont="1" applyFill="1" applyBorder="1" applyAlignment="1">
      <alignment horizontal="center" vertical="center" wrapText="1"/>
    </xf>
    <xf numFmtId="49" fontId="8" fillId="2" borderId="1" xfId="1" applyNumberFormat="1" applyFont="1" applyFill="1" applyBorder="1" applyAlignment="1">
      <alignment horizontal="center" vertical="center" wrapText="1"/>
    </xf>
    <xf numFmtId="49" fontId="7" fillId="2" borderId="1" xfId="1" applyNumberFormat="1" applyFont="1" applyFill="1" applyBorder="1" applyAlignment="1">
      <alignment horizontal="center" vertical="center" wrapText="1"/>
    </xf>
    <xf numFmtId="49" fontId="13" fillId="2" borderId="1" xfId="2" applyNumberFormat="1" applyFont="1" applyFill="1" applyBorder="1" applyAlignment="1">
      <alignment horizontal="center" vertical="center" wrapText="1"/>
    </xf>
    <xf numFmtId="0" fontId="0" fillId="2" borderId="0" xfId="0" applyFill="1"/>
    <xf numFmtId="0" fontId="0" fillId="2" borderId="0" xfId="0" applyFill="1" applyAlignment="1">
      <alignment horizontal="center"/>
    </xf>
    <xf numFmtId="0" fontId="4" fillId="2" borderId="0" xfId="1" applyFont="1" applyFill="1" applyBorder="1" applyAlignment="1">
      <alignment vertical="center"/>
    </xf>
    <xf numFmtId="49" fontId="7" fillId="2" borderId="6" xfId="2" applyNumberFormat="1" applyFont="1" applyFill="1" applyBorder="1" applyAlignment="1">
      <alignment horizontal="center" vertical="center" wrapText="1"/>
    </xf>
    <xf numFmtId="49" fontId="3" fillId="2" borderId="1" xfId="1" applyNumberFormat="1" applyFont="1" applyFill="1" applyBorder="1" applyAlignment="1">
      <alignment horizontal="center" vertical="center"/>
    </xf>
    <xf numFmtId="49" fontId="11" fillId="2" borderId="1" xfId="1" applyNumberFormat="1" applyFont="1" applyFill="1" applyBorder="1" applyAlignment="1">
      <alignment horizontal="center" vertical="center" wrapText="1"/>
    </xf>
    <xf numFmtId="0" fontId="9" fillId="0" borderId="0" xfId="0" applyFont="1"/>
    <xf numFmtId="0" fontId="15" fillId="0" borderId="0" xfId="0" applyFont="1"/>
    <xf numFmtId="11" fontId="12" fillId="2" borderId="1" xfId="0" applyNumberFormat="1" applyFont="1" applyFill="1" applyBorder="1" applyAlignment="1">
      <alignment horizontal="left" vertical="center" wrapText="1"/>
    </xf>
    <xf numFmtId="0" fontId="1" fillId="0" borderId="0" xfId="0" applyFont="1"/>
    <xf numFmtId="3" fontId="9" fillId="0" borderId="0" xfId="0" applyNumberFormat="1" applyFont="1"/>
    <xf numFmtId="49" fontId="12" fillId="2" borderId="1" xfId="2" applyNumberFormat="1" applyFont="1" applyFill="1" applyBorder="1" applyAlignment="1">
      <alignment horizontal="left" vertical="center" wrapText="1"/>
    </xf>
    <xf numFmtId="0" fontId="16" fillId="0" borderId="0" xfId="0" applyFont="1"/>
    <xf numFmtId="49" fontId="13" fillId="2" borderId="1" xfId="1" applyNumberFormat="1" applyFont="1" applyFill="1" applyBorder="1" applyAlignment="1">
      <alignment horizontal="center" vertical="center" wrapText="1"/>
    </xf>
    <xf numFmtId="1" fontId="13" fillId="2" borderId="1" xfId="0" applyNumberFormat="1" applyFont="1" applyFill="1" applyBorder="1" applyAlignment="1">
      <alignment horizontal="center" vertical="center" wrapText="1"/>
    </xf>
    <xf numFmtId="49" fontId="13" fillId="2" borderId="1" xfId="2" applyNumberFormat="1" applyFont="1" applyFill="1" applyBorder="1" applyAlignment="1">
      <alignment horizontal="left" vertical="center" wrapText="1"/>
    </xf>
    <xf numFmtId="49" fontId="11" fillId="2" borderId="1" xfId="2" applyNumberFormat="1" applyFont="1" applyFill="1" applyBorder="1" applyAlignment="1">
      <alignment horizontal="left" vertical="center" wrapText="1"/>
    </xf>
    <xf numFmtId="49" fontId="11" fillId="2" borderId="1" xfId="1" applyNumberFormat="1" applyFont="1" applyFill="1" applyBorder="1" applyAlignment="1">
      <alignment horizontal="left" vertical="top" wrapText="1"/>
    </xf>
    <xf numFmtId="49" fontId="11" fillId="2" borderId="2" xfId="1" applyNumberFormat="1" applyFont="1" applyFill="1" applyBorder="1" applyAlignment="1">
      <alignment horizontal="left" vertical="top" wrapText="1"/>
    </xf>
    <xf numFmtId="49" fontId="11" fillId="2" borderId="1" xfId="1" applyNumberFormat="1" applyFont="1" applyFill="1" applyBorder="1" applyAlignment="1">
      <alignment horizontal="left" vertical="center"/>
    </xf>
    <xf numFmtId="0" fontId="13" fillId="2" borderId="1" xfId="0" applyFont="1" applyFill="1" applyBorder="1" applyAlignment="1">
      <alignment horizontal="left" vertical="center" wrapText="1"/>
    </xf>
    <xf numFmtId="49" fontId="13" fillId="2" borderId="1" xfId="1" applyNumberFormat="1" applyFont="1" applyFill="1" applyBorder="1" applyAlignment="1">
      <alignment horizontal="center" vertical="center"/>
    </xf>
    <xf numFmtId="49" fontId="13" fillId="2" borderId="2" xfId="1" applyNumberFormat="1" applyFont="1" applyFill="1" applyBorder="1" applyAlignment="1">
      <alignment horizontal="center" vertical="center" wrapText="1"/>
    </xf>
    <xf numFmtId="49" fontId="13" fillId="2" borderId="2" xfId="1" applyNumberFormat="1" applyFont="1" applyFill="1" applyBorder="1" applyAlignment="1">
      <alignment horizontal="center" vertical="center"/>
    </xf>
    <xf numFmtId="3" fontId="13" fillId="2" borderId="2" xfId="1" applyNumberFormat="1" applyFont="1" applyFill="1" applyBorder="1" applyAlignment="1">
      <alignment horizontal="center" vertical="center"/>
    </xf>
    <xf numFmtId="4" fontId="13" fillId="2" borderId="1" xfId="1" applyNumberFormat="1" applyFont="1" applyFill="1" applyBorder="1" applyAlignment="1">
      <alignment horizontal="center" vertical="center"/>
    </xf>
    <xf numFmtId="0" fontId="14" fillId="0" borderId="0" xfId="0" applyFont="1"/>
    <xf numFmtId="3" fontId="10" fillId="2" borderId="1" xfId="0" applyNumberFormat="1" applyFont="1" applyFill="1" applyBorder="1" applyAlignment="1">
      <alignment horizontal="center"/>
    </xf>
    <xf numFmtId="0" fontId="17" fillId="2" borderId="0" xfId="0" applyFont="1" applyFill="1"/>
    <xf numFmtId="0" fontId="0" fillId="0" borderId="0" xfId="0" applyAlignment="1">
      <alignment horizontal="center"/>
    </xf>
    <xf numFmtId="0" fontId="19" fillId="0" borderId="0" xfId="0" applyFont="1"/>
    <xf numFmtId="49" fontId="13" fillId="2" borderId="8" xfId="0" applyNumberFormat="1" applyFont="1" applyFill="1" applyBorder="1" applyAlignment="1" applyProtection="1">
      <alignment horizontal="center" vertical="center" wrapText="1"/>
    </xf>
    <xf numFmtId="0" fontId="11" fillId="2" borderId="1" xfId="2" applyNumberFormat="1" applyFont="1" applyFill="1" applyBorder="1" applyAlignment="1">
      <alignment horizontal="left" vertical="center" wrapText="1"/>
    </xf>
    <xf numFmtId="0" fontId="10" fillId="2" borderId="3" xfId="0" applyFont="1" applyFill="1" applyBorder="1" applyAlignment="1">
      <alignment horizontal="left" wrapText="1"/>
    </xf>
    <xf numFmtId="0" fontId="10" fillId="2" borderId="4" xfId="0" applyFont="1" applyFill="1" applyBorder="1" applyAlignment="1">
      <alignment horizontal="center" wrapText="1"/>
    </xf>
    <xf numFmtId="49" fontId="10" fillId="2" borderId="4" xfId="0" applyNumberFormat="1" applyFont="1" applyFill="1" applyBorder="1" applyAlignment="1">
      <alignment horizontal="center" wrapText="1"/>
    </xf>
    <xf numFmtId="49" fontId="17" fillId="2" borderId="0" xfId="0" applyNumberFormat="1" applyFont="1" applyFill="1"/>
    <xf numFmtId="49" fontId="3" fillId="2" borderId="1" xfId="1" applyNumberFormat="1" applyFont="1" applyFill="1" applyBorder="1" applyAlignment="1">
      <alignment horizontal="center" vertical="center" wrapText="1"/>
    </xf>
    <xf numFmtId="3" fontId="13" fillId="2" borderId="1" xfId="1" applyNumberFormat="1" applyFont="1" applyFill="1" applyBorder="1" applyAlignment="1">
      <alignment horizontal="center" vertical="center"/>
    </xf>
    <xf numFmtId="49" fontId="13" fillId="2" borderId="1" xfId="1" applyNumberFormat="1" applyFont="1" applyFill="1" applyBorder="1" applyAlignment="1">
      <alignment horizontal="left" vertical="center" wrapText="1"/>
    </xf>
    <xf numFmtId="49" fontId="13" fillId="2" borderId="1" xfId="1" applyNumberFormat="1" applyFont="1" applyFill="1" applyBorder="1" applyAlignment="1">
      <alignment horizontal="left" vertical="center"/>
    </xf>
    <xf numFmtId="0" fontId="13" fillId="2" borderId="1" xfId="1" applyNumberFormat="1" applyFont="1" applyFill="1" applyBorder="1" applyAlignment="1">
      <alignment horizontal="left" vertical="center" wrapText="1"/>
    </xf>
    <xf numFmtId="11" fontId="13" fillId="2" borderId="1" xfId="0" applyNumberFormat="1" applyFont="1" applyFill="1" applyBorder="1" applyAlignment="1">
      <alignment horizontal="left" vertical="center" wrapText="1"/>
    </xf>
    <xf numFmtId="0" fontId="13" fillId="2" borderId="1" xfId="0" applyFont="1" applyFill="1" applyBorder="1" applyAlignment="1">
      <alignment vertical="center" wrapText="1"/>
    </xf>
    <xf numFmtId="0" fontId="13" fillId="2" borderId="1" xfId="2" applyNumberFormat="1" applyFont="1" applyFill="1" applyBorder="1" applyAlignment="1">
      <alignment horizontal="left" vertical="center" wrapText="1"/>
    </xf>
    <xf numFmtId="49" fontId="13" fillId="2" borderId="7" xfId="0" applyNumberFormat="1" applyFont="1" applyFill="1" applyBorder="1" applyAlignment="1" applyProtection="1">
      <alignment horizontal="left" vertical="center" wrapText="1"/>
    </xf>
    <xf numFmtId="14" fontId="13" fillId="2" borderId="1" xfId="2" applyNumberFormat="1" applyFont="1" applyFill="1" applyBorder="1" applyAlignment="1">
      <alignment horizontal="left" vertical="center" wrapText="1"/>
    </xf>
    <xf numFmtId="164" fontId="13" fillId="2" borderId="1" xfId="0" applyNumberFormat="1" applyFont="1" applyFill="1" applyBorder="1" applyAlignment="1">
      <alignment horizontal="center" vertical="center" wrapText="1"/>
    </xf>
    <xf numFmtId="49" fontId="13" fillId="2" borderId="1" xfId="0" applyNumberFormat="1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49" fontId="21" fillId="2" borderId="1" xfId="2" applyNumberFormat="1" applyFont="1" applyFill="1" applyBorder="1" applyAlignment="1">
      <alignment horizontal="center" vertical="center" wrapText="1"/>
    </xf>
    <xf numFmtId="2" fontId="10" fillId="2" borderId="4" xfId="0" applyNumberFormat="1" applyFont="1" applyFill="1" applyBorder="1" applyAlignment="1">
      <alignment horizontal="center" wrapText="1"/>
    </xf>
    <xf numFmtId="2" fontId="11" fillId="2" borderId="4" xfId="0" applyNumberFormat="1" applyFont="1" applyFill="1" applyBorder="1" applyAlignment="1">
      <alignment horizontal="center" wrapText="1"/>
    </xf>
    <xf numFmtId="2" fontId="11" fillId="2" borderId="5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4" fillId="0" borderId="0" xfId="1" applyFont="1" applyBorder="1" applyAlignment="1">
      <alignment horizontal="center" vertical="center" wrapText="1"/>
    </xf>
    <xf numFmtId="0" fontId="18" fillId="0" borderId="0" xfId="1" applyFont="1" applyBorder="1" applyAlignment="1">
      <alignment horizontal="center" vertical="center" wrapText="1"/>
    </xf>
    <xf numFmtId="49" fontId="3" fillId="0" borderId="3" xfId="1" applyNumberFormat="1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/>
    </xf>
  </cellXfs>
  <cellStyles count="3">
    <cellStyle name="Обычный" xfId="0" builtinId="0"/>
    <cellStyle name="Обычный_Лист1" xfId="2"/>
    <cellStyle name="Обычный_Лист2" xfId="1"/>
  </cellStyles>
  <dxfs count="0"/>
  <tableStyles count="0" defaultTableStyle="TableStyleMedium9" defaultPivotStyle="PivotStyleLight16"/>
  <colors>
    <mruColors>
      <color rgb="FFCCFFFF"/>
      <color rgb="FF66FFFF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58"/>
  <sheetViews>
    <sheetView tabSelected="1" view="pageBreakPreview" zoomScaleSheetLayoutView="100" workbookViewId="0">
      <selection activeCell="L44" sqref="L44"/>
    </sheetView>
  </sheetViews>
  <sheetFormatPr defaultRowHeight="14.4"/>
  <cols>
    <col min="1" max="1" width="29.6640625" customWidth="1"/>
    <col min="2" max="2" width="7.44140625" hidden="1" customWidth="1"/>
    <col min="3" max="3" width="4.44140625" customWidth="1"/>
    <col min="4" max="4" width="4.109375" customWidth="1"/>
    <col min="5" max="5" width="13.33203125" customWidth="1"/>
    <col min="6" max="6" width="6.5546875" style="6" customWidth="1"/>
    <col min="7" max="7" width="6.109375" style="6" customWidth="1"/>
    <col min="8" max="8" width="6.109375" style="13" customWidth="1"/>
    <col min="9" max="9" width="7.5546875" style="13" hidden="1" customWidth="1"/>
    <col min="10" max="10" width="7.33203125" style="13" customWidth="1"/>
    <col min="11" max="11" width="5.44140625" style="13" customWidth="1"/>
    <col min="12" max="13" width="12.33203125" customWidth="1"/>
    <col min="14" max="14" width="10.5546875" customWidth="1"/>
    <col min="15" max="15" width="19.33203125" customWidth="1"/>
  </cols>
  <sheetData>
    <row r="1" spans="1:15" ht="15" customHeight="1">
      <c r="A1" s="6"/>
      <c r="B1" s="6"/>
      <c r="C1" s="6"/>
      <c r="D1" s="6"/>
      <c r="E1" s="6"/>
      <c r="H1" s="73" t="s">
        <v>35</v>
      </c>
      <c r="I1" s="73"/>
      <c r="J1" s="73"/>
      <c r="K1" s="73"/>
      <c r="L1" s="73"/>
      <c r="M1" s="73"/>
      <c r="N1" s="73"/>
    </row>
    <row r="2" spans="1:15" ht="14.25" customHeight="1">
      <c r="A2" s="6"/>
      <c r="B2" s="6"/>
      <c r="C2" s="6"/>
      <c r="D2" s="6"/>
      <c r="E2" s="6"/>
      <c r="H2" s="67" t="s">
        <v>199</v>
      </c>
      <c r="I2" s="67"/>
      <c r="J2" s="67"/>
      <c r="K2" s="73"/>
      <c r="L2" s="73"/>
      <c r="M2" s="73"/>
      <c r="N2" s="73"/>
    </row>
    <row r="3" spans="1:15" s="6" customFormat="1" ht="14.25" customHeight="1">
      <c r="H3" s="67" t="s">
        <v>111</v>
      </c>
      <c r="I3" s="67"/>
      <c r="J3" s="67"/>
      <c r="K3" s="67"/>
      <c r="L3" s="67"/>
      <c r="M3" s="67"/>
      <c r="N3" s="67"/>
    </row>
    <row r="4" spans="1:15" s="6" customFormat="1" ht="14.25" customHeight="1">
      <c r="H4" s="67" t="s">
        <v>112</v>
      </c>
      <c r="I4" s="67"/>
      <c r="J4" s="67"/>
      <c r="K4" s="67"/>
      <c r="L4" s="67"/>
      <c r="M4" s="67"/>
      <c r="N4" s="67"/>
    </row>
    <row r="5" spans="1:15">
      <c r="A5" s="6"/>
      <c r="B5" s="6"/>
      <c r="C5" s="6"/>
      <c r="D5" s="6"/>
      <c r="E5" s="6"/>
      <c r="H5" s="74" t="s">
        <v>200</v>
      </c>
      <c r="I5" s="74"/>
      <c r="J5" s="74"/>
      <c r="K5" s="74"/>
      <c r="L5" s="74"/>
      <c r="M5" s="74"/>
      <c r="N5" s="74"/>
    </row>
    <row r="6" spans="1:15">
      <c r="A6" s="6"/>
      <c r="B6" s="6"/>
      <c r="C6" s="6"/>
      <c r="D6" s="6"/>
      <c r="E6" s="6"/>
      <c r="H6" s="74" t="s">
        <v>197</v>
      </c>
      <c r="I6" s="74"/>
      <c r="J6" s="74"/>
      <c r="K6" s="74"/>
      <c r="L6" s="74"/>
      <c r="M6" s="74"/>
      <c r="N6" s="74"/>
    </row>
    <row r="7" spans="1:15" ht="12.75" customHeight="1">
      <c r="A7" s="6"/>
      <c r="B7" s="6"/>
      <c r="C7" s="6"/>
      <c r="D7" s="6"/>
      <c r="E7" s="6"/>
      <c r="J7" s="14"/>
      <c r="K7" s="14"/>
      <c r="L7" s="42"/>
      <c r="M7" s="42"/>
      <c r="N7" s="42"/>
    </row>
    <row r="8" spans="1:15" ht="15.75" customHeight="1">
      <c r="A8" s="68" t="s">
        <v>188</v>
      </c>
      <c r="B8" s="68"/>
      <c r="C8" s="68"/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</row>
    <row r="9" spans="1:15" ht="15.75" customHeight="1">
      <c r="A9" s="68" t="s">
        <v>38</v>
      </c>
      <c r="B9" s="68"/>
      <c r="C9" s="68"/>
      <c r="D9" s="68"/>
      <c r="E9" s="68"/>
      <c r="F9" s="68"/>
      <c r="G9" s="68"/>
      <c r="H9" s="68"/>
      <c r="I9" s="68"/>
      <c r="J9" s="68"/>
      <c r="K9" s="68"/>
      <c r="L9" s="68"/>
      <c r="M9" s="68"/>
      <c r="N9" s="68"/>
    </row>
    <row r="10" spans="1:15" ht="15.75" customHeight="1">
      <c r="A10" s="68" t="s">
        <v>189</v>
      </c>
      <c r="B10" s="68"/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</row>
    <row r="11" spans="1:15" ht="15" customHeight="1">
      <c r="A11" s="69" t="s">
        <v>198</v>
      </c>
      <c r="B11" s="69"/>
      <c r="C11" s="69"/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69"/>
    </row>
    <row r="12" spans="1:15" ht="12" customHeight="1">
      <c r="A12" s="3"/>
      <c r="B12" s="3"/>
      <c r="C12" s="2"/>
      <c r="D12" s="2"/>
      <c r="E12" s="2"/>
      <c r="F12" s="2"/>
      <c r="G12" s="2"/>
      <c r="H12" s="15"/>
      <c r="I12" s="15"/>
      <c r="J12" s="15"/>
      <c r="K12" s="15"/>
      <c r="L12" s="2"/>
      <c r="M12" s="2"/>
      <c r="N12" s="4" t="s">
        <v>21</v>
      </c>
    </row>
    <row r="13" spans="1:15">
      <c r="A13" s="1"/>
      <c r="B13" s="70" t="s">
        <v>22</v>
      </c>
      <c r="C13" s="71"/>
      <c r="D13" s="71"/>
      <c r="E13" s="71"/>
      <c r="F13" s="71"/>
      <c r="G13" s="71"/>
      <c r="H13" s="71"/>
      <c r="I13" s="71"/>
      <c r="J13" s="71"/>
      <c r="K13" s="72"/>
      <c r="L13" s="70" t="s">
        <v>19</v>
      </c>
      <c r="M13" s="71"/>
      <c r="N13" s="72"/>
    </row>
    <row r="14" spans="1:15" ht="57" customHeight="1">
      <c r="A14" s="11" t="s">
        <v>17</v>
      </c>
      <c r="B14" s="10" t="s">
        <v>23</v>
      </c>
      <c r="C14" s="11" t="s">
        <v>43</v>
      </c>
      <c r="D14" s="11" t="s">
        <v>42</v>
      </c>
      <c r="E14" s="11" t="s">
        <v>20</v>
      </c>
      <c r="F14" s="11" t="s">
        <v>44</v>
      </c>
      <c r="G14" s="11" t="s">
        <v>114</v>
      </c>
      <c r="H14" s="11" t="s">
        <v>45</v>
      </c>
      <c r="I14" s="16" t="s">
        <v>110</v>
      </c>
      <c r="J14" s="11" t="s">
        <v>113</v>
      </c>
      <c r="K14" s="11" t="s">
        <v>59</v>
      </c>
      <c r="L14" s="50" t="s">
        <v>128</v>
      </c>
      <c r="M14" s="50" t="s">
        <v>173</v>
      </c>
      <c r="N14" s="50" t="s">
        <v>193</v>
      </c>
    </row>
    <row r="15" spans="1:15">
      <c r="A15" s="17" t="s">
        <v>24</v>
      </c>
      <c r="B15" s="17" t="s">
        <v>11</v>
      </c>
      <c r="C15" s="17" t="s">
        <v>11</v>
      </c>
      <c r="D15" s="17" t="s">
        <v>12</v>
      </c>
      <c r="E15" s="17" t="s">
        <v>25</v>
      </c>
      <c r="F15" s="17" t="s">
        <v>4</v>
      </c>
      <c r="G15" s="17" t="s">
        <v>0</v>
      </c>
      <c r="H15" s="17" t="s">
        <v>1</v>
      </c>
      <c r="I15" s="17"/>
      <c r="J15" s="17" t="s">
        <v>5</v>
      </c>
      <c r="K15" s="17" t="s">
        <v>2</v>
      </c>
      <c r="L15" s="17" t="s">
        <v>3</v>
      </c>
      <c r="M15" s="17" t="s">
        <v>40</v>
      </c>
      <c r="N15" s="17" t="s">
        <v>41</v>
      </c>
    </row>
    <row r="16" spans="1:15" ht="49.5" customHeight="1">
      <c r="A16" s="30" t="s">
        <v>37</v>
      </c>
      <c r="B16" s="26" t="s">
        <v>16</v>
      </c>
      <c r="C16" s="34"/>
      <c r="D16" s="34"/>
      <c r="E16" s="34"/>
      <c r="F16" s="34"/>
      <c r="G16" s="34"/>
      <c r="H16" s="34"/>
      <c r="I16" s="34"/>
      <c r="J16" s="34"/>
      <c r="K16" s="34"/>
      <c r="L16" s="51">
        <f>L20+L43+L137+L144+L76</f>
        <v>2911966</v>
      </c>
      <c r="M16" s="51">
        <f>M20+M49+M55+M84+M90+M113+M144+M44+M137</f>
        <v>805109</v>
      </c>
      <c r="N16" s="51">
        <f>N20+N49+N55+N84+N90+N113+N144+N44+N137</f>
        <v>843457</v>
      </c>
      <c r="O16" s="5"/>
    </row>
    <row r="17" spans="1:15" ht="45.75" hidden="1" customHeight="1">
      <c r="A17" s="31" t="s">
        <v>15</v>
      </c>
      <c r="B17" s="35"/>
      <c r="C17" s="36"/>
      <c r="D17" s="36"/>
      <c r="E17" s="36"/>
      <c r="F17" s="36"/>
      <c r="G17" s="36"/>
      <c r="H17" s="36"/>
      <c r="I17" s="36"/>
      <c r="J17" s="36"/>
      <c r="K17" s="36"/>
      <c r="L17" s="37" t="e">
        <f>L18+L20+#REF!+#REF!+#REF!</f>
        <v>#REF!</v>
      </c>
      <c r="M17" s="37" t="e">
        <f>M18+M20+#REF!+#REF!+#REF!</f>
        <v>#REF!</v>
      </c>
      <c r="N17" s="37" t="e">
        <f>N18+N20+#REF!+#REF!+#REF!</f>
        <v>#REF!</v>
      </c>
    </row>
    <row r="18" spans="1:15" ht="24.75" hidden="1" customHeight="1">
      <c r="A18" s="30" t="s">
        <v>32</v>
      </c>
      <c r="B18" s="26"/>
      <c r="C18" s="34" t="s">
        <v>33</v>
      </c>
      <c r="D18" s="34" t="s">
        <v>13</v>
      </c>
      <c r="E18" s="34"/>
      <c r="F18" s="34"/>
      <c r="G18" s="34"/>
      <c r="H18" s="34"/>
      <c r="I18" s="34"/>
      <c r="J18" s="34"/>
      <c r="K18" s="34"/>
      <c r="L18" s="38">
        <f>L19</f>
        <v>0</v>
      </c>
      <c r="M18" s="38" t="str">
        <f>M19</f>
        <v>0</v>
      </c>
      <c r="N18" s="38" t="str">
        <f>N19</f>
        <v>0</v>
      </c>
    </row>
    <row r="19" spans="1:15" ht="15" hidden="1" customHeight="1">
      <c r="A19" s="31"/>
      <c r="B19" s="26"/>
      <c r="C19" s="34" t="s">
        <v>33</v>
      </c>
      <c r="D19" s="34" t="s">
        <v>13</v>
      </c>
      <c r="E19" s="34" t="s">
        <v>8</v>
      </c>
      <c r="F19" s="34"/>
      <c r="G19" s="34"/>
      <c r="H19" s="34" t="s">
        <v>9</v>
      </c>
      <c r="I19" s="34"/>
      <c r="J19" s="34" t="s">
        <v>6</v>
      </c>
      <c r="K19" s="34" t="s">
        <v>6</v>
      </c>
      <c r="L19" s="34"/>
      <c r="M19" s="34" t="s">
        <v>34</v>
      </c>
      <c r="N19" s="34" t="s">
        <v>34</v>
      </c>
    </row>
    <row r="20" spans="1:15" ht="15.6">
      <c r="A20" s="32" t="s">
        <v>18</v>
      </c>
      <c r="B20" s="12" t="s">
        <v>16</v>
      </c>
      <c r="C20" s="28" t="s">
        <v>13</v>
      </c>
      <c r="D20" s="28" t="s">
        <v>14</v>
      </c>
      <c r="E20" s="12" t="s">
        <v>47</v>
      </c>
      <c r="F20" s="12" t="s">
        <v>47</v>
      </c>
      <c r="G20" s="12" t="s">
        <v>47</v>
      </c>
      <c r="H20" s="12"/>
      <c r="I20" s="12"/>
      <c r="J20" s="12"/>
      <c r="K20" s="12"/>
      <c r="L20" s="9">
        <f>L21</f>
        <v>230348</v>
      </c>
      <c r="M20" s="9">
        <f>M21</f>
        <v>230348</v>
      </c>
      <c r="N20" s="9">
        <f t="shared" ref="N20" si="0">N21</f>
        <v>230348</v>
      </c>
      <c r="O20" s="5"/>
    </row>
    <row r="21" spans="1:15" s="6" customFormat="1" ht="93" customHeight="1">
      <c r="A21" s="52" t="s">
        <v>136</v>
      </c>
      <c r="B21" s="12" t="s">
        <v>16</v>
      </c>
      <c r="C21" s="28" t="s">
        <v>13</v>
      </c>
      <c r="D21" s="28" t="s">
        <v>14</v>
      </c>
      <c r="E21" s="12" t="s">
        <v>179</v>
      </c>
      <c r="F21" s="12"/>
      <c r="G21" s="12"/>
      <c r="H21" s="12"/>
      <c r="I21" s="12"/>
      <c r="J21" s="12"/>
      <c r="K21" s="12"/>
      <c r="L21" s="9">
        <f t="shared" ref="L21:N22" si="1">L22</f>
        <v>230348</v>
      </c>
      <c r="M21" s="9">
        <f t="shared" si="1"/>
        <v>230348</v>
      </c>
      <c r="N21" s="9">
        <f t="shared" si="1"/>
        <v>230348</v>
      </c>
      <c r="O21" s="5"/>
    </row>
    <row r="22" spans="1:15" s="6" customFormat="1" ht="69">
      <c r="A22" s="52" t="s">
        <v>121</v>
      </c>
      <c r="B22" s="12" t="s">
        <v>16</v>
      </c>
      <c r="C22" s="28" t="s">
        <v>13</v>
      </c>
      <c r="D22" s="28" t="s">
        <v>14</v>
      </c>
      <c r="E22" s="12" t="s">
        <v>140</v>
      </c>
      <c r="F22" s="12"/>
      <c r="G22" s="12"/>
      <c r="H22" s="12"/>
      <c r="I22" s="12"/>
      <c r="J22" s="12"/>
      <c r="K22" s="12"/>
      <c r="L22" s="9">
        <f t="shared" si="1"/>
        <v>230348</v>
      </c>
      <c r="M22" s="9">
        <f t="shared" si="1"/>
        <v>230348</v>
      </c>
      <c r="N22" s="9">
        <f t="shared" si="1"/>
        <v>230348</v>
      </c>
      <c r="O22" s="5"/>
    </row>
    <row r="23" spans="1:15" s="6" customFormat="1" ht="115.5" customHeight="1">
      <c r="A23" s="52" t="s">
        <v>122</v>
      </c>
      <c r="B23" s="12" t="s">
        <v>16</v>
      </c>
      <c r="C23" s="28" t="s">
        <v>13</v>
      </c>
      <c r="D23" s="28" t="s">
        <v>14</v>
      </c>
      <c r="E23" s="12" t="s">
        <v>141</v>
      </c>
      <c r="F23" s="12"/>
      <c r="G23" s="12"/>
      <c r="H23" s="12"/>
      <c r="I23" s="12"/>
      <c r="J23" s="12"/>
      <c r="K23" s="12"/>
      <c r="L23" s="9">
        <f>L24+L26+L28+L30+L32</f>
        <v>230348</v>
      </c>
      <c r="M23" s="9">
        <f>M24+M26+M28+M30+M32</f>
        <v>230348</v>
      </c>
      <c r="N23" s="9">
        <f>N24+N26+N28+N30+N32</f>
        <v>230348</v>
      </c>
      <c r="O23" s="5"/>
    </row>
    <row r="24" spans="1:15" s="6" customFormat="1" ht="102.75" customHeight="1">
      <c r="A24" s="52" t="s">
        <v>176</v>
      </c>
      <c r="B24" s="12" t="s">
        <v>16</v>
      </c>
      <c r="C24" s="28" t="s">
        <v>13</v>
      </c>
      <c r="D24" s="28" t="s">
        <v>14</v>
      </c>
      <c r="E24" s="12" t="s">
        <v>142</v>
      </c>
      <c r="F24" s="12"/>
      <c r="G24" s="12"/>
      <c r="H24" s="12"/>
      <c r="I24" s="12"/>
      <c r="J24" s="12"/>
      <c r="K24" s="12"/>
      <c r="L24" s="9">
        <f>L25</f>
        <v>205327</v>
      </c>
      <c r="M24" s="9">
        <f t="shared" ref="M24:N24" si="2">M25</f>
        <v>205327</v>
      </c>
      <c r="N24" s="9">
        <f t="shared" si="2"/>
        <v>205327</v>
      </c>
      <c r="O24" s="5"/>
    </row>
    <row r="25" spans="1:15" s="6" customFormat="1" ht="40.5" customHeight="1">
      <c r="A25" s="53" t="s">
        <v>48</v>
      </c>
      <c r="B25" s="12" t="s">
        <v>16</v>
      </c>
      <c r="C25" s="28" t="s">
        <v>13</v>
      </c>
      <c r="D25" s="28" t="s">
        <v>14</v>
      </c>
      <c r="E25" s="12" t="s">
        <v>142</v>
      </c>
      <c r="F25" s="12" t="s">
        <v>49</v>
      </c>
      <c r="G25" s="12" t="s">
        <v>50</v>
      </c>
      <c r="H25" s="12" t="s">
        <v>195</v>
      </c>
      <c r="I25" s="12"/>
      <c r="J25" s="12"/>
      <c r="K25" s="12"/>
      <c r="L25" s="9">
        <v>205327</v>
      </c>
      <c r="M25" s="9">
        <v>205327</v>
      </c>
      <c r="N25" s="9">
        <v>205327</v>
      </c>
      <c r="O25" s="5"/>
    </row>
    <row r="26" spans="1:15" s="6" customFormat="1" ht="127.5" customHeight="1">
      <c r="A26" s="52" t="s">
        <v>186</v>
      </c>
      <c r="B26" s="12" t="s">
        <v>16</v>
      </c>
      <c r="C26" s="28" t="s">
        <v>13</v>
      </c>
      <c r="D26" s="28" t="s">
        <v>14</v>
      </c>
      <c r="E26" s="12" t="s">
        <v>143</v>
      </c>
      <c r="F26" s="12"/>
      <c r="G26" s="12"/>
      <c r="H26" s="12"/>
      <c r="I26" s="12"/>
      <c r="J26" s="12"/>
      <c r="K26" s="12"/>
      <c r="L26" s="9">
        <f>L27</f>
        <v>6050</v>
      </c>
      <c r="M26" s="9">
        <f>M27</f>
        <v>6050</v>
      </c>
      <c r="N26" s="9">
        <f>N27</f>
        <v>6050</v>
      </c>
      <c r="O26" s="5" t="s">
        <v>183</v>
      </c>
    </row>
    <row r="27" spans="1:15" s="6" customFormat="1" ht="28.5" customHeight="1">
      <c r="A27" s="53" t="s">
        <v>48</v>
      </c>
      <c r="B27" s="12" t="s">
        <v>16</v>
      </c>
      <c r="C27" s="28" t="s">
        <v>13</v>
      </c>
      <c r="D27" s="28" t="s">
        <v>14</v>
      </c>
      <c r="E27" s="12" t="s">
        <v>143</v>
      </c>
      <c r="F27" s="12" t="s">
        <v>49</v>
      </c>
      <c r="G27" s="12" t="s">
        <v>50</v>
      </c>
      <c r="H27" s="12" t="s">
        <v>195</v>
      </c>
      <c r="I27" s="12"/>
      <c r="J27" s="12"/>
      <c r="K27" s="12"/>
      <c r="L27" s="9">
        <v>6050</v>
      </c>
      <c r="M27" s="9">
        <v>6050</v>
      </c>
      <c r="N27" s="9">
        <v>6050</v>
      </c>
      <c r="O27" s="5"/>
    </row>
    <row r="28" spans="1:15" s="6" customFormat="1" ht="179.25" customHeight="1">
      <c r="A28" s="52" t="s">
        <v>177</v>
      </c>
      <c r="B28" s="12" t="s">
        <v>16</v>
      </c>
      <c r="C28" s="28" t="s">
        <v>13</v>
      </c>
      <c r="D28" s="28" t="s">
        <v>14</v>
      </c>
      <c r="E28" s="12" t="s">
        <v>144</v>
      </c>
      <c r="F28" s="12"/>
      <c r="G28" s="12"/>
      <c r="H28" s="12"/>
      <c r="I28" s="12"/>
      <c r="J28" s="12"/>
      <c r="K28" s="12"/>
      <c r="L28" s="9">
        <f>L29</f>
        <v>1909</v>
      </c>
      <c r="M28" s="9">
        <f>M29</f>
        <v>1909</v>
      </c>
      <c r="N28" s="9">
        <f>N29</f>
        <v>1909</v>
      </c>
      <c r="O28" s="5"/>
    </row>
    <row r="29" spans="1:15" s="6" customFormat="1">
      <c r="A29" s="53" t="s">
        <v>48</v>
      </c>
      <c r="B29" s="12" t="s">
        <v>16</v>
      </c>
      <c r="C29" s="28" t="s">
        <v>13</v>
      </c>
      <c r="D29" s="28" t="s">
        <v>14</v>
      </c>
      <c r="E29" s="12" t="s">
        <v>144</v>
      </c>
      <c r="F29" s="12" t="s">
        <v>49</v>
      </c>
      <c r="G29" s="12" t="s">
        <v>50</v>
      </c>
      <c r="H29" s="12" t="s">
        <v>195</v>
      </c>
      <c r="I29" s="12"/>
      <c r="J29" s="12"/>
      <c r="K29" s="12"/>
      <c r="L29" s="9">
        <v>1909</v>
      </c>
      <c r="M29" s="9">
        <v>1909</v>
      </c>
      <c r="N29" s="9">
        <v>1909</v>
      </c>
      <c r="O29" s="5"/>
    </row>
    <row r="30" spans="1:15" s="6" customFormat="1" ht="180.75" customHeight="1">
      <c r="A30" s="52" t="s">
        <v>190</v>
      </c>
      <c r="B30" s="12" t="s">
        <v>16</v>
      </c>
      <c r="C30" s="28" t="s">
        <v>13</v>
      </c>
      <c r="D30" s="28" t="s">
        <v>14</v>
      </c>
      <c r="E30" s="12" t="s">
        <v>145</v>
      </c>
      <c r="F30" s="12"/>
      <c r="G30" s="12"/>
      <c r="H30" s="12"/>
      <c r="I30" s="12"/>
      <c r="J30" s="12"/>
      <c r="K30" s="12"/>
      <c r="L30" s="9">
        <f>L31</f>
        <v>12599</v>
      </c>
      <c r="M30" s="9">
        <f>M31</f>
        <v>12599</v>
      </c>
      <c r="N30" s="9">
        <f>N31</f>
        <v>12599</v>
      </c>
      <c r="O30" s="5"/>
    </row>
    <row r="31" spans="1:15" s="6" customFormat="1" ht="27" customHeight="1">
      <c r="A31" s="53" t="s">
        <v>48</v>
      </c>
      <c r="B31" s="12" t="s">
        <v>16</v>
      </c>
      <c r="C31" s="28" t="s">
        <v>13</v>
      </c>
      <c r="D31" s="28" t="s">
        <v>14</v>
      </c>
      <c r="E31" s="12" t="s">
        <v>145</v>
      </c>
      <c r="F31" s="12" t="s">
        <v>49</v>
      </c>
      <c r="G31" s="12" t="s">
        <v>50</v>
      </c>
      <c r="H31" s="12" t="s">
        <v>195</v>
      </c>
      <c r="I31" s="12"/>
      <c r="J31" s="12"/>
      <c r="K31" s="12"/>
      <c r="L31" s="9">
        <v>12599</v>
      </c>
      <c r="M31" s="9">
        <v>12599</v>
      </c>
      <c r="N31" s="9">
        <v>12599</v>
      </c>
      <c r="O31" s="5"/>
    </row>
    <row r="32" spans="1:15" s="6" customFormat="1" ht="150" customHeight="1">
      <c r="A32" s="54" t="s">
        <v>196</v>
      </c>
      <c r="B32" s="12" t="s">
        <v>16</v>
      </c>
      <c r="C32" s="28" t="s">
        <v>13</v>
      </c>
      <c r="D32" s="28" t="s">
        <v>14</v>
      </c>
      <c r="E32" s="12" t="s">
        <v>146</v>
      </c>
      <c r="F32" s="12"/>
      <c r="G32" s="12"/>
      <c r="H32" s="12"/>
      <c r="I32" s="12"/>
      <c r="J32" s="12"/>
      <c r="K32" s="12"/>
      <c r="L32" s="9">
        <f>L33</f>
        <v>4463</v>
      </c>
      <c r="M32" s="9">
        <f>M33</f>
        <v>4463</v>
      </c>
      <c r="N32" s="9">
        <f>N33</f>
        <v>4463</v>
      </c>
      <c r="O32" s="5" t="s">
        <v>183</v>
      </c>
    </row>
    <row r="33" spans="1:16" s="6" customFormat="1" ht="35.25" customHeight="1">
      <c r="A33" s="53" t="s">
        <v>48</v>
      </c>
      <c r="B33" s="12" t="s">
        <v>16</v>
      </c>
      <c r="C33" s="28" t="s">
        <v>13</v>
      </c>
      <c r="D33" s="28" t="s">
        <v>14</v>
      </c>
      <c r="E33" s="12" t="s">
        <v>146</v>
      </c>
      <c r="F33" s="12" t="s">
        <v>49</v>
      </c>
      <c r="G33" s="12" t="s">
        <v>50</v>
      </c>
      <c r="H33" s="12" t="s">
        <v>195</v>
      </c>
      <c r="I33" s="12"/>
      <c r="J33" s="12"/>
      <c r="K33" s="12"/>
      <c r="L33" s="9">
        <v>4463</v>
      </c>
      <c r="M33" s="9">
        <v>4463</v>
      </c>
      <c r="N33" s="9">
        <v>4463</v>
      </c>
      <c r="O33" s="5"/>
      <c r="P33" s="39"/>
    </row>
    <row r="34" spans="1:16" s="6" customFormat="1" hidden="1">
      <c r="A34" s="55" t="s">
        <v>51</v>
      </c>
      <c r="B34" s="12" t="s">
        <v>16</v>
      </c>
      <c r="C34" s="28" t="s">
        <v>13</v>
      </c>
      <c r="D34" s="28" t="s">
        <v>14</v>
      </c>
      <c r="E34" s="12" t="s">
        <v>55</v>
      </c>
      <c r="F34" s="12" t="s">
        <v>49</v>
      </c>
      <c r="G34" s="12" t="s">
        <v>56</v>
      </c>
      <c r="H34" s="12"/>
      <c r="I34" s="12" t="s">
        <v>6</v>
      </c>
      <c r="J34" s="12"/>
      <c r="K34" s="12" t="s">
        <v>6</v>
      </c>
      <c r="L34" s="9">
        <f>L35</f>
        <v>30217</v>
      </c>
      <c r="M34" s="9">
        <f t="shared" ref="M34:N34" si="3">M35</f>
        <v>0</v>
      </c>
      <c r="N34" s="9">
        <f t="shared" si="3"/>
        <v>0</v>
      </c>
    </row>
    <row r="35" spans="1:16" s="6" customFormat="1" ht="151.80000000000001" hidden="1">
      <c r="A35" s="33" t="s">
        <v>58</v>
      </c>
      <c r="B35" s="12" t="s">
        <v>16</v>
      </c>
      <c r="C35" s="28" t="s">
        <v>13</v>
      </c>
      <c r="D35" s="28" t="s">
        <v>14</v>
      </c>
      <c r="E35" s="12" t="s">
        <v>55</v>
      </c>
      <c r="F35" s="12" t="s">
        <v>49</v>
      </c>
      <c r="G35" s="12" t="s">
        <v>56</v>
      </c>
      <c r="H35" s="12"/>
      <c r="I35" s="12" t="s">
        <v>6</v>
      </c>
      <c r="J35" s="12"/>
      <c r="K35" s="12" t="s">
        <v>6</v>
      </c>
      <c r="L35" s="9">
        <v>30217</v>
      </c>
      <c r="M35" s="9">
        <v>0</v>
      </c>
      <c r="N35" s="9">
        <v>0</v>
      </c>
    </row>
    <row r="36" spans="1:16" s="6" customFormat="1" ht="29.25" hidden="1" customHeight="1">
      <c r="A36" s="28" t="s">
        <v>36</v>
      </c>
      <c r="B36" s="12" t="s">
        <v>16</v>
      </c>
      <c r="C36" s="28" t="s">
        <v>13</v>
      </c>
      <c r="D36" s="28" t="s">
        <v>26</v>
      </c>
      <c r="E36" s="12"/>
      <c r="F36" s="12"/>
      <c r="G36" s="12"/>
      <c r="H36" s="12"/>
      <c r="I36" s="12"/>
      <c r="J36" s="12"/>
      <c r="K36" s="26"/>
      <c r="L36" s="9" t="e">
        <f>L42+#REF!+#REF!+#REF!+L136</f>
        <v>#REF!</v>
      </c>
      <c r="M36" s="9" t="e">
        <f>M42+#REF!+#REF!+#REF!</f>
        <v>#REF!</v>
      </c>
      <c r="N36" s="9" t="e">
        <f>N42+#REF!+#REF!+#REF!</f>
        <v>#REF!</v>
      </c>
    </row>
    <row r="37" spans="1:16" ht="109.5" hidden="1" customHeight="1">
      <c r="A37" s="52" t="s">
        <v>120</v>
      </c>
      <c r="B37" s="12" t="s">
        <v>16</v>
      </c>
      <c r="C37" s="28" t="s">
        <v>13</v>
      </c>
      <c r="D37" s="28" t="s">
        <v>26</v>
      </c>
      <c r="E37" s="12" t="s">
        <v>60</v>
      </c>
      <c r="F37" s="12"/>
      <c r="G37" s="12"/>
      <c r="H37" s="12"/>
      <c r="I37" s="12"/>
      <c r="J37" s="12"/>
      <c r="K37" s="26"/>
      <c r="L37" s="9" t="e">
        <f t="shared" ref="L37:N39" si="4">L38</f>
        <v>#REF!</v>
      </c>
      <c r="M37" s="9" t="e">
        <f t="shared" si="4"/>
        <v>#REF!</v>
      </c>
      <c r="N37" s="9" t="e">
        <f t="shared" si="4"/>
        <v>#REF!</v>
      </c>
    </row>
    <row r="38" spans="1:16" s="6" customFormat="1" ht="55.2" hidden="1">
      <c r="A38" s="56" t="s">
        <v>61</v>
      </c>
      <c r="B38" s="12" t="s">
        <v>16</v>
      </c>
      <c r="C38" s="28" t="s">
        <v>13</v>
      </c>
      <c r="D38" s="28" t="s">
        <v>26</v>
      </c>
      <c r="E38" s="12" t="s">
        <v>62</v>
      </c>
      <c r="F38" s="12"/>
      <c r="G38" s="12"/>
      <c r="H38" s="12"/>
      <c r="I38" s="12"/>
      <c r="J38" s="12"/>
      <c r="K38" s="26"/>
      <c r="L38" s="9" t="e">
        <f t="shared" si="4"/>
        <v>#REF!</v>
      </c>
      <c r="M38" s="9" t="e">
        <f t="shared" si="4"/>
        <v>#REF!</v>
      </c>
      <c r="N38" s="9" t="e">
        <f>N39</f>
        <v>#REF!</v>
      </c>
    </row>
    <row r="39" spans="1:16" s="6" customFormat="1" ht="27.6" hidden="1">
      <c r="A39" s="56" t="s">
        <v>52</v>
      </c>
      <c r="B39" s="12" t="s">
        <v>16</v>
      </c>
      <c r="C39" s="28" t="s">
        <v>13</v>
      </c>
      <c r="D39" s="28" t="s">
        <v>26</v>
      </c>
      <c r="E39" s="12" t="s">
        <v>63</v>
      </c>
      <c r="F39" s="12"/>
      <c r="G39" s="12"/>
      <c r="H39" s="12"/>
      <c r="I39" s="12"/>
      <c r="J39" s="12"/>
      <c r="K39" s="26"/>
      <c r="L39" s="9" t="e">
        <f t="shared" si="4"/>
        <v>#REF!</v>
      </c>
      <c r="M39" s="9" t="e">
        <f t="shared" si="4"/>
        <v>#REF!</v>
      </c>
      <c r="N39" s="9" t="e">
        <f>N40</f>
        <v>#REF!</v>
      </c>
    </row>
    <row r="40" spans="1:16" s="6" customFormat="1" ht="27.6" hidden="1">
      <c r="A40" s="56" t="s">
        <v>64</v>
      </c>
      <c r="B40" s="12" t="s">
        <v>16</v>
      </c>
      <c r="C40" s="28" t="s">
        <v>13</v>
      </c>
      <c r="D40" s="28" t="s">
        <v>26</v>
      </c>
      <c r="E40" s="12" t="s">
        <v>65</v>
      </c>
      <c r="F40" s="12"/>
      <c r="G40" s="12"/>
      <c r="H40" s="12"/>
      <c r="I40" s="12"/>
      <c r="J40" s="12"/>
      <c r="K40" s="26"/>
      <c r="L40" s="9" t="e">
        <f>#REF!</f>
        <v>#REF!</v>
      </c>
      <c r="M40" s="9" t="e">
        <f>#REF!</f>
        <v>#REF!</v>
      </c>
      <c r="N40" s="9" t="e">
        <f>#REF!</f>
        <v>#REF!</v>
      </c>
    </row>
    <row r="41" spans="1:16" s="6" customFormat="1" ht="69" hidden="1">
      <c r="A41" s="55" t="s">
        <v>194</v>
      </c>
      <c r="B41" s="12" t="s">
        <v>16</v>
      </c>
      <c r="C41" s="28" t="s">
        <v>13</v>
      </c>
      <c r="D41" s="28" t="s">
        <v>26</v>
      </c>
      <c r="E41" s="12" t="s">
        <v>65</v>
      </c>
      <c r="F41" s="12" t="s">
        <v>67</v>
      </c>
      <c r="G41" s="12" t="s">
        <v>69</v>
      </c>
      <c r="H41" s="12" t="s">
        <v>71</v>
      </c>
      <c r="I41" s="12" t="s">
        <v>27</v>
      </c>
      <c r="J41" s="12"/>
      <c r="K41" s="26"/>
      <c r="L41" s="9">
        <v>52</v>
      </c>
      <c r="M41" s="9">
        <v>0</v>
      </c>
      <c r="N41" s="9">
        <v>0</v>
      </c>
    </row>
    <row r="42" spans="1:16" s="6" customFormat="1" ht="69" hidden="1">
      <c r="A42" s="28" t="s">
        <v>115</v>
      </c>
      <c r="B42" s="12" t="s">
        <v>16</v>
      </c>
      <c r="C42" s="28" t="s">
        <v>13</v>
      </c>
      <c r="D42" s="28" t="s">
        <v>26</v>
      </c>
      <c r="E42" s="12" t="s">
        <v>116</v>
      </c>
      <c r="F42" s="12"/>
      <c r="G42" s="12"/>
      <c r="H42" s="12"/>
      <c r="I42" s="12"/>
      <c r="J42" s="12"/>
      <c r="K42" s="26"/>
      <c r="L42" s="9">
        <f>L49+L55+L84+L90</f>
        <v>583284</v>
      </c>
      <c r="M42" s="9">
        <f>M49+M55+M84+M90</f>
        <v>476883</v>
      </c>
      <c r="N42" s="9">
        <f>N49+N55+N84+N90</f>
        <v>515231</v>
      </c>
    </row>
    <row r="43" spans="1:16" s="6" customFormat="1" ht="27.6">
      <c r="A43" s="55" t="s">
        <v>36</v>
      </c>
      <c r="B43" s="12" t="s">
        <v>16</v>
      </c>
      <c r="C43" s="28" t="s">
        <v>13</v>
      </c>
      <c r="D43" s="28" t="s">
        <v>26</v>
      </c>
      <c r="E43" s="12"/>
      <c r="F43" s="12"/>
      <c r="G43" s="12"/>
      <c r="H43" s="12"/>
      <c r="I43" s="12"/>
      <c r="J43" s="12"/>
      <c r="K43" s="26"/>
      <c r="L43" s="9">
        <f>L48+L44+L76</f>
        <v>1581318</v>
      </c>
      <c r="M43" s="9">
        <f>M48+M44+M113</f>
        <v>476883</v>
      </c>
      <c r="N43" s="9">
        <f>N48+N44+N113</f>
        <v>515231</v>
      </c>
    </row>
    <row r="44" spans="1:16" s="6" customFormat="1" ht="148.5" customHeight="1">
      <c r="A44" s="28" t="s">
        <v>123</v>
      </c>
      <c r="B44" s="12" t="s">
        <v>16</v>
      </c>
      <c r="C44" s="28" t="s">
        <v>13</v>
      </c>
      <c r="D44" s="28" t="s">
        <v>26</v>
      </c>
      <c r="E44" s="12" t="s">
        <v>147</v>
      </c>
      <c r="F44" s="12"/>
      <c r="G44" s="12"/>
      <c r="H44" s="12"/>
      <c r="I44" s="12"/>
      <c r="J44" s="12"/>
      <c r="K44" s="26"/>
      <c r="L44" s="9">
        <f>L45</f>
        <v>835</v>
      </c>
      <c r="M44" s="9">
        <f>M45</f>
        <v>0</v>
      </c>
      <c r="N44" s="9">
        <f>N45</f>
        <v>0</v>
      </c>
    </row>
    <row r="45" spans="1:16" s="6" customFormat="1" ht="35.25" customHeight="1">
      <c r="A45" s="28" t="s">
        <v>52</v>
      </c>
      <c r="B45" s="12" t="s">
        <v>16</v>
      </c>
      <c r="C45" s="28" t="s">
        <v>13</v>
      </c>
      <c r="D45" s="28" t="s">
        <v>26</v>
      </c>
      <c r="E45" s="12" t="s">
        <v>148</v>
      </c>
      <c r="F45" s="12" t="s">
        <v>67</v>
      </c>
      <c r="G45" s="12"/>
      <c r="H45" s="12"/>
      <c r="I45" s="12"/>
      <c r="J45" s="12"/>
      <c r="K45" s="26"/>
      <c r="L45" s="9">
        <f t="shared" ref="L45:N46" si="5">L46</f>
        <v>835</v>
      </c>
      <c r="M45" s="9">
        <f t="shared" si="5"/>
        <v>0</v>
      </c>
      <c r="N45" s="9">
        <f t="shared" si="5"/>
        <v>0</v>
      </c>
    </row>
    <row r="46" spans="1:16" s="6" customFormat="1" ht="41.4">
      <c r="A46" s="55" t="s">
        <v>92</v>
      </c>
      <c r="B46" s="12" t="s">
        <v>16</v>
      </c>
      <c r="C46" s="28" t="s">
        <v>13</v>
      </c>
      <c r="D46" s="28" t="s">
        <v>26</v>
      </c>
      <c r="E46" s="12" t="s">
        <v>149</v>
      </c>
      <c r="F46" s="12" t="s">
        <v>67</v>
      </c>
      <c r="G46" s="12" t="s">
        <v>69</v>
      </c>
      <c r="H46" s="12"/>
      <c r="I46" s="12"/>
      <c r="J46" s="12"/>
      <c r="K46" s="26"/>
      <c r="L46" s="9">
        <f t="shared" si="5"/>
        <v>835</v>
      </c>
      <c r="M46" s="9">
        <f t="shared" si="5"/>
        <v>0</v>
      </c>
      <c r="N46" s="9">
        <f t="shared" si="5"/>
        <v>0</v>
      </c>
    </row>
    <row r="47" spans="1:16" s="6" customFormat="1" ht="80.25" customHeight="1">
      <c r="A47" s="55" t="s">
        <v>68</v>
      </c>
      <c r="B47" s="12" t="s">
        <v>16</v>
      </c>
      <c r="C47" s="28" t="s">
        <v>13</v>
      </c>
      <c r="D47" s="28" t="s">
        <v>26</v>
      </c>
      <c r="E47" s="12" t="s">
        <v>149</v>
      </c>
      <c r="F47" s="12" t="s">
        <v>67</v>
      </c>
      <c r="G47" s="12" t="s">
        <v>69</v>
      </c>
      <c r="H47" s="12" t="s">
        <v>71</v>
      </c>
      <c r="I47" s="12"/>
      <c r="J47" s="12"/>
      <c r="K47" s="26"/>
      <c r="L47" s="9">
        <v>835</v>
      </c>
      <c r="M47" s="9">
        <v>0</v>
      </c>
      <c r="N47" s="9"/>
    </row>
    <row r="48" spans="1:16" s="6" customFormat="1" ht="69">
      <c r="A48" s="28" t="s">
        <v>115</v>
      </c>
      <c r="B48" s="12" t="s">
        <v>16</v>
      </c>
      <c r="C48" s="28" t="s">
        <v>13</v>
      </c>
      <c r="D48" s="28" t="s">
        <v>26</v>
      </c>
      <c r="E48" s="12" t="s">
        <v>150</v>
      </c>
      <c r="F48" s="12"/>
      <c r="G48" s="12"/>
      <c r="H48" s="12"/>
      <c r="I48" s="12"/>
      <c r="J48" s="12"/>
      <c r="K48" s="26"/>
      <c r="L48" s="9">
        <f>L49+L55+L90</f>
        <v>577726</v>
      </c>
      <c r="M48" s="9">
        <f>M49+M55+M84+M90+M69</f>
        <v>476883</v>
      </c>
      <c r="N48" s="9">
        <f>N49+N55+N84+N90</f>
        <v>515231</v>
      </c>
    </row>
    <row r="49" spans="1:15" s="6" customFormat="1" ht="65.25" customHeight="1">
      <c r="A49" s="33" t="s">
        <v>191</v>
      </c>
      <c r="B49" s="12" t="s">
        <v>16</v>
      </c>
      <c r="C49" s="28" t="s">
        <v>13</v>
      </c>
      <c r="D49" s="28" t="s">
        <v>26</v>
      </c>
      <c r="E49" s="12" t="s">
        <v>151</v>
      </c>
      <c r="F49" s="12"/>
      <c r="G49" s="12"/>
      <c r="H49" s="12"/>
      <c r="I49" s="12"/>
      <c r="J49" s="12"/>
      <c r="K49" s="26"/>
      <c r="L49" s="9">
        <f>L50</f>
        <v>323237</v>
      </c>
      <c r="M49" s="9">
        <f t="shared" ref="M49:N49" si="6">M50</f>
        <v>366654</v>
      </c>
      <c r="N49" s="9">
        <f t="shared" si="6"/>
        <v>380836</v>
      </c>
    </row>
    <row r="50" spans="1:15" s="6" customFormat="1" ht="58.5" customHeight="1">
      <c r="A50" s="33" t="s">
        <v>52</v>
      </c>
      <c r="B50" s="12" t="s">
        <v>16</v>
      </c>
      <c r="C50" s="28" t="s">
        <v>13</v>
      </c>
      <c r="D50" s="28" t="s">
        <v>26</v>
      </c>
      <c r="E50" s="12" t="s">
        <v>152</v>
      </c>
      <c r="F50" s="12"/>
      <c r="G50" s="12"/>
      <c r="H50" s="12"/>
      <c r="I50" s="12"/>
      <c r="J50" s="12"/>
      <c r="K50" s="26"/>
      <c r="L50" s="9">
        <f>L51</f>
        <v>323237</v>
      </c>
      <c r="M50" s="9">
        <f t="shared" ref="M50:N50" si="7">M51</f>
        <v>366654</v>
      </c>
      <c r="N50" s="9">
        <f t="shared" si="7"/>
        <v>380836</v>
      </c>
    </row>
    <row r="51" spans="1:15" s="6" customFormat="1" ht="49.5" customHeight="1">
      <c r="A51" s="33" t="s">
        <v>64</v>
      </c>
      <c r="B51" s="12" t="s">
        <v>16</v>
      </c>
      <c r="C51" s="28" t="s">
        <v>13</v>
      </c>
      <c r="D51" s="28" t="s">
        <v>26</v>
      </c>
      <c r="E51" s="12" t="s">
        <v>153</v>
      </c>
      <c r="F51" s="12"/>
      <c r="G51" s="12"/>
      <c r="H51" s="12"/>
      <c r="I51" s="12"/>
      <c r="J51" s="12"/>
      <c r="K51" s="26"/>
      <c r="L51" s="9">
        <f>L53</f>
        <v>323237</v>
      </c>
      <c r="M51" s="9">
        <f t="shared" ref="M51:N51" si="8">M53</f>
        <v>366654</v>
      </c>
      <c r="N51" s="9">
        <f t="shared" si="8"/>
        <v>380836</v>
      </c>
    </row>
    <row r="52" spans="1:15" s="6" customFormat="1" ht="41.4">
      <c r="A52" s="57" t="s">
        <v>92</v>
      </c>
      <c r="B52" s="12" t="s">
        <v>16</v>
      </c>
      <c r="C52" s="28" t="s">
        <v>13</v>
      </c>
      <c r="D52" s="28" t="s">
        <v>26</v>
      </c>
      <c r="E52" s="12" t="s">
        <v>153</v>
      </c>
      <c r="F52" s="12" t="s">
        <v>67</v>
      </c>
      <c r="G52" s="12"/>
      <c r="H52" s="12"/>
      <c r="I52" s="12"/>
      <c r="J52" s="12"/>
      <c r="K52" s="26"/>
      <c r="L52" s="9">
        <f>L53</f>
        <v>323237</v>
      </c>
      <c r="M52" s="9">
        <f t="shared" ref="M52:N52" si="9">M53</f>
        <v>366654</v>
      </c>
      <c r="N52" s="9">
        <f t="shared" si="9"/>
        <v>380836</v>
      </c>
    </row>
    <row r="53" spans="1:15" s="6" customFormat="1" ht="55.2">
      <c r="A53" s="55" t="s">
        <v>68</v>
      </c>
      <c r="B53" s="12" t="s">
        <v>16</v>
      </c>
      <c r="C53" s="28" t="s">
        <v>13</v>
      </c>
      <c r="D53" s="28" t="s">
        <v>26</v>
      </c>
      <c r="E53" s="12" t="s">
        <v>153</v>
      </c>
      <c r="F53" s="12" t="s">
        <v>67</v>
      </c>
      <c r="G53" s="12" t="s">
        <v>69</v>
      </c>
      <c r="H53" s="12"/>
      <c r="I53" s="12"/>
      <c r="J53" s="12"/>
      <c r="K53" s="26"/>
      <c r="L53" s="9">
        <f>L54</f>
        <v>323237</v>
      </c>
      <c r="M53" s="9">
        <f t="shared" ref="M53:N53" si="10">M54</f>
        <v>366654</v>
      </c>
      <c r="N53" s="9">
        <f t="shared" si="10"/>
        <v>380836</v>
      </c>
    </row>
    <row r="54" spans="1:15" s="6" customFormat="1" ht="71.25" customHeight="1">
      <c r="A54" s="28" t="s">
        <v>84</v>
      </c>
      <c r="B54" s="12" t="s">
        <v>16</v>
      </c>
      <c r="C54" s="28" t="s">
        <v>13</v>
      </c>
      <c r="D54" s="28" t="s">
        <v>26</v>
      </c>
      <c r="E54" s="12" t="s">
        <v>153</v>
      </c>
      <c r="F54" s="12" t="s">
        <v>67</v>
      </c>
      <c r="G54" s="12" t="s">
        <v>69</v>
      </c>
      <c r="H54" s="12" t="s">
        <v>71</v>
      </c>
      <c r="I54" s="12"/>
      <c r="J54" s="12"/>
      <c r="K54" s="26"/>
      <c r="L54" s="9">
        <f>296955+17925+8357</f>
        <v>323237</v>
      </c>
      <c r="M54" s="9">
        <f>299307+15674+5489+46184</f>
        <v>366654</v>
      </c>
      <c r="N54" s="9">
        <f>299307+20356+61173</f>
        <v>380836</v>
      </c>
    </row>
    <row r="55" spans="1:15" s="6" customFormat="1" ht="88.5" customHeight="1">
      <c r="A55" s="28" t="s">
        <v>187</v>
      </c>
      <c r="B55" s="12" t="s">
        <v>16</v>
      </c>
      <c r="C55" s="28" t="s">
        <v>13</v>
      </c>
      <c r="D55" s="28" t="s">
        <v>26</v>
      </c>
      <c r="E55" s="12" t="s">
        <v>154</v>
      </c>
      <c r="F55" s="12"/>
      <c r="G55" s="12"/>
      <c r="H55" s="27"/>
      <c r="I55" s="12"/>
      <c r="J55" s="12"/>
      <c r="K55" s="26"/>
      <c r="L55" s="9">
        <f>L56+L65+L69+L80</f>
        <v>96015</v>
      </c>
      <c r="M55" s="9">
        <f t="shared" ref="M55:N55" si="11">M56</f>
        <v>21068</v>
      </c>
      <c r="N55" s="9">
        <f t="shared" si="11"/>
        <v>20234</v>
      </c>
      <c r="O55" s="6" t="s">
        <v>184</v>
      </c>
    </row>
    <row r="56" spans="1:15" s="6" customFormat="1" ht="67.5" customHeight="1">
      <c r="A56" s="33" t="s">
        <v>52</v>
      </c>
      <c r="B56" s="12" t="s">
        <v>16</v>
      </c>
      <c r="C56" s="28" t="s">
        <v>13</v>
      </c>
      <c r="D56" s="28" t="s">
        <v>26</v>
      </c>
      <c r="E56" s="12" t="s">
        <v>155</v>
      </c>
      <c r="F56" s="12"/>
      <c r="G56" s="12"/>
      <c r="H56" s="27"/>
      <c r="I56" s="12"/>
      <c r="J56" s="12"/>
      <c r="K56" s="26"/>
      <c r="L56" s="9">
        <f>L61+L57</f>
        <v>21893</v>
      </c>
      <c r="M56" s="9">
        <f>M61+M57</f>
        <v>21068</v>
      </c>
      <c r="N56" s="9">
        <f>N57+N62</f>
        <v>20234</v>
      </c>
    </row>
    <row r="57" spans="1:15" s="6" customFormat="1" ht="41.25" customHeight="1">
      <c r="A57" s="33" t="s">
        <v>119</v>
      </c>
      <c r="B57" s="12" t="s">
        <v>16</v>
      </c>
      <c r="C57" s="28" t="s">
        <v>13</v>
      </c>
      <c r="D57" s="28" t="s">
        <v>26</v>
      </c>
      <c r="E57" s="12" t="s">
        <v>156</v>
      </c>
      <c r="F57" s="12"/>
      <c r="G57" s="12"/>
      <c r="H57" s="27"/>
      <c r="I57" s="12"/>
      <c r="J57" s="12"/>
      <c r="K57" s="26"/>
      <c r="L57" s="9">
        <f t="shared" ref="L57:N59" si="12">L58</f>
        <v>1979</v>
      </c>
      <c r="M57" s="9">
        <f t="shared" si="12"/>
        <v>834</v>
      </c>
      <c r="N57" s="9">
        <f t="shared" si="12"/>
        <v>0</v>
      </c>
    </row>
    <row r="58" spans="1:15" s="6" customFormat="1" ht="78" customHeight="1">
      <c r="A58" s="33" t="s">
        <v>87</v>
      </c>
      <c r="B58" s="12" t="s">
        <v>16</v>
      </c>
      <c r="C58" s="28" t="s">
        <v>13</v>
      </c>
      <c r="D58" s="28" t="s">
        <v>26</v>
      </c>
      <c r="E58" s="12" t="s">
        <v>156</v>
      </c>
      <c r="F58" s="12" t="s">
        <v>88</v>
      </c>
      <c r="G58" s="12"/>
      <c r="H58" s="27"/>
      <c r="I58" s="12"/>
      <c r="J58" s="12"/>
      <c r="K58" s="26"/>
      <c r="L58" s="9">
        <f t="shared" si="12"/>
        <v>1979</v>
      </c>
      <c r="M58" s="9">
        <f t="shared" si="12"/>
        <v>834</v>
      </c>
      <c r="N58" s="9">
        <f t="shared" si="12"/>
        <v>0</v>
      </c>
    </row>
    <row r="59" spans="1:15" s="6" customFormat="1" ht="39.75" customHeight="1">
      <c r="A59" s="33" t="s">
        <v>86</v>
      </c>
      <c r="B59" s="12" t="s">
        <v>16</v>
      </c>
      <c r="C59" s="28" t="s">
        <v>13</v>
      </c>
      <c r="D59" s="28" t="s">
        <v>26</v>
      </c>
      <c r="E59" s="12" t="s">
        <v>156</v>
      </c>
      <c r="F59" s="12" t="s">
        <v>88</v>
      </c>
      <c r="G59" s="12" t="s">
        <v>89</v>
      </c>
      <c r="H59" s="27"/>
      <c r="I59" s="12"/>
      <c r="J59" s="12"/>
      <c r="K59" s="26"/>
      <c r="L59" s="9">
        <f t="shared" si="12"/>
        <v>1979</v>
      </c>
      <c r="M59" s="9">
        <f t="shared" si="12"/>
        <v>834</v>
      </c>
      <c r="N59" s="9">
        <f t="shared" si="12"/>
        <v>0</v>
      </c>
    </row>
    <row r="60" spans="1:15" s="6" customFormat="1" ht="74.25" customHeight="1">
      <c r="A60" s="33" t="s">
        <v>90</v>
      </c>
      <c r="B60" s="12" t="s">
        <v>16</v>
      </c>
      <c r="C60" s="28" t="s">
        <v>13</v>
      </c>
      <c r="D60" s="28" t="s">
        <v>26</v>
      </c>
      <c r="E60" s="12" t="s">
        <v>156</v>
      </c>
      <c r="F60" s="12" t="s">
        <v>88</v>
      </c>
      <c r="G60" s="12" t="s">
        <v>89</v>
      </c>
      <c r="H60" s="27">
        <v>414</v>
      </c>
      <c r="I60" s="12"/>
      <c r="J60" s="12"/>
      <c r="K60" s="26"/>
      <c r="L60" s="9">
        <f>949+1030</f>
        <v>1979</v>
      </c>
      <c r="M60" s="9">
        <v>834</v>
      </c>
      <c r="N60" s="9">
        <f>33650-1404-1400-15330-15516</f>
        <v>0</v>
      </c>
    </row>
    <row r="61" spans="1:15" s="6" customFormat="1" ht="49.5" customHeight="1">
      <c r="A61" s="33" t="s">
        <v>64</v>
      </c>
      <c r="B61" s="12" t="s">
        <v>16</v>
      </c>
      <c r="C61" s="28" t="s">
        <v>13</v>
      </c>
      <c r="D61" s="28" t="s">
        <v>26</v>
      </c>
      <c r="E61" s="12" t="s">
        <v>157</v>
      </c>
      <c r="F61" s="12"/>
      <c r="G61" s="12"/>
      <c r="H61" s="27"/>
      <c r="I61" s="12"/>
      <c r="J61" s="12"/>
      <c r="K61" s="26"/>
      <c r="L61" s="9">
        <f>L62</f>
        <v>19914</v>
      </c>
      <c r="M61" s="9">
        <f t="shared" ref="M61:N61" si="13">M62</f>
        <v>20234</v>
      </c>
      <c r="N61" s="9">
        <f t="shared" si="13"/>
        <v>20234</v>
      </c>
    </row>
    <row r="62" spans="1:15" s="6" customFormat="1" ht="51.75" customHeight="1">
      <c r="A62" s="56" t="s">
        <v>66</v>
      </c>
      <c r="B62" s="12" t="s">
        <v>16</v>
      </c>
      <c r="C62" s="28" t="s">
        <v>13</v>
      </c>
      <c r="D62" s="28" t="s">
        <v>26</v>
      </c>
      <c r="E62" s="12" t="s">
        <v>157</v>
      </c>
      <c r="F62" s="12" t="s">
        <v>67</v>
      </c>
      <c r="G62" s="12"/>
      <c r="H62" s="12"/>
      <c r="I62" s="12"/>
      <c r="J62" s="12"/>
      <c r="K62" s="26"/>
      <c r="L62" s="9">
        <f>L63</f>
        <v>19914</v>
      </c>
      <c r="M62" s="9">
        <f t="shared" ref="M62:N62" si="14">M63</f>
        <v>20234</v>
      </c>
      <c r="N62" s="9">
        <f t="shared" si="14"/>
        <v>20234</v>
      </c>
    </row>
    <row r="63" spans="1:15" s="6" customFormat="1" ht="69" customHeight="1">
      <c r="A63" s="55" t="s">
        <v>68</v>
      </c>
      <c r="B63" s="12" t="s">
        <v>16</v>
      </c>
      <c r="C63" s="28" t="s">
        <v>13</v>
      </c>
      <c r="D63" s="28" t="s">
        <v>26</v>
      </c>
      <c r="E63" s="12" t="s">
        <v>157</v>
      </c>
      <c r="F63" s="12" t="s">
        <v>67</v>
      </c>
      <c r="G63" s="12" t="s">
        <v>69</v>
      </c>
      <c r="H63" s="12"/>
      <c r="I63" s="12"/>
      <c r="J63" s="12"/>
      <c r="K63" s="26"/>
      <c r="L63" s="9">
        <f>L64</f>
        <v>19914</v>
      </c>
      <c r="M63" s="9">
        <f>M64</f>
        <v>20234</v>
      </c>
      <c r="N63" s="9">
        <f t="shared" ref="N63" si="15">N64</f>
        <v>20234</v>
      </c>
    </row>
    <row r="64" spans="1:15" s="6" customFormat="1" ht="48.75" customHeight="1">
      <c r="A64" s="55" t="s">
        <v>70</v>
      </c>
      <c r="B64" s="12" t="s">
        <v>16</v>
      </c>
      <c r="C64" s="28" t="s">
        <v>13</v>
      </c>
      <c r="D64" s="28" t="s">
        <v>26</v>
      </c>
      <c r="E64" s="12" t="s">
        <v>157</v>
      </c>
      <c r="F64" s="12" t="s">
        <v>67</v>
      </c>
      <c r="G64" s="12" t="s">
        <v>69</v>
      </c>
      <c r="H64" s="12" t="s">
        <v>71</v>
      </c>
      <c r="I64" s="12"/>
      <c r="J64" s="12"/>
      <c r="K64" s="26"/>
      <c r="L64" s="9">
        <f>16575+3339</f>
        <v>19914</v>
      </c>
      <c r="M64" s="9">
        <f>20234</f>
        <v>20234</v>
      </c>
      <c r="N64" s="9">
        <v>20234</v>
      </c>
    </row>
    <row r="65" spans="1:14" s="6" customFormat="1" ht="68.25" hidden="1" customHeight="1">
      <c r="A65" s="58" t="s">
        <v>181</v>
      </c>
      <c r="B65" s="12" t="s">
        <v>16</v>
      </c>
      <c r="C65" s="28" t="s">
        <v>13</v>
      </c>
      <c r="D65" s="28" t="s">
        <v>26</v>
      </c>
      <c r="E65" s="44" t="s">
        <v>182</v>
      </c>
      <c r="F65" s="12"/>
      <c r="G65" s="12"/>
      <c r="H65" s="12"/>
      <c r="I65" s="12"/>
      <c r="J65" s="12"/>
      <c r="K65" s="26"/>
      <c r="L65" s="9">
        <f>L66</f>
        <v>0</v>
      </c>
      <c r="M65" s="9"/>
      <c r="N65" s="9"/>
    </row>
    <row r="66" spans="1:14" s="6" customFormat="1" ht="48.75" hidden="1" customHeight="1">
      <c r="A66" s="28" t="s">
        <v>92</v>
      </c>
      <c r="B66" s="12" t="s">
        <v>16</v>
      </c>
      <c r="C66" s="28" t="s">
        <v>13</v>
      </c>
      <c r="D66" s="28" t="s">
        <v>26</v>
      </c>
      <c r="E66" s="44" t="s">
        <v>182</v>
      </c>
      <c r="F66" s="12" t="s">
        <v>67</v>
      </c>
      <c r="G66" s="12"/>
      <c r="H66" s="12"/>
      <c r="I66" s="12"/>
      <c r="J66" s="12"/>
      <c r="K66" s="26"/>
      <c r="L66" s="9">
        <f t="shared" ref="L66:N66" si="16">L67</f>
        <v>0</v>
      </c>
      <c r="M66" s="9">
        <f t="shared" si="16"/>
        <v>0</v>
      </c>
      <c r="N66" s="9">
        <f t="shared" si="16"/>
        <v>0</v>
      </c>
    </row>
    <row r="67" spans="1:14" s="6" customFormat="1" ht="48.75" hidden="1" customHeight="1">
      <c r="A67" s="55" t="s">
        <v>68</v>
      </c>
      <c r="B67" s="12" t="s">
        <v>16</v>
      </c>
      <c r="C67" s="28" t="s">
        <v>13</v>
      </c>
      <c r="D67" s="28" t="s">
        <v>26</v>
      </c>
      <c r="E67" s="44" t="s">
        <v>182</v>
      </c>
      <c r="F67" s="12" t="s">
        <v>67</v>
      </c>
      <c r="G67" s="12" t="s">
        <v>69</v>
      </c>
      <c r="H67" s="12"/>
      <c r="I67" s="12"/>
      <c r="J67" s="12"/>
      <c r="K67" s="26"/>
      <c r="L67" s="9">
        <f>L68</f>
        <v>0</v>
      </c>
      <c r="M67" s="9">
        <f>M68</f>
        <v>0</v>
      </c>
      <c r="N67" s="9">
        <f>N68</f>
        <v>0</v>
      </c>
    </row>
    <row r="68" spans="1:14" s="6" customFormat="1" ht="48.75" hidden="1" customHeight="1">
      <c r="A68" s="28" t="s">
        <v>84</v>
      </c>
      <c r="B68" s="12" t="s">
        <v>16</v>
      </c>
      <c r="C68" s="28" t="s">
        <v>13</v>
      </c>
      <c r="D68" s="28" t="s">
        <v>26</v>
      </c>
      <c r="E68" s="44" t="s">
        <v>182</v>
      </c>
      <c r="F68" s="12" t="s">
        <v>67</v>
      </c>
      <c r="G68" s="12" t="s">
        <v>69</v>
      </c>
      <c r="H68" s="12" t="s">
        <v>71</v>
      </c>
      <c r="I68" s="12"/>
      <c r="J68" s="12"/>
      <c r="K68" s="26"/>
      <c r="L68" s="9">
        <v>0</v>
      </c>
      <c r="M68" s="9">
        <v>0</v>
      </c>
      <c r="N68" s="9">
        <v>0</v>
      </c>
    </row>
    <row r="69" spans="1:14" s="43" customFormat="1" ht="144" hidden="1" customHeight="1">
      <c r="A69" s="59" t="s">
        <v>174</v>
      </c>
      <c r="B69" s="12" t="s">
        <v>16</v>
      </c>
      <c r="C69" s="28" t="s">
        <v>13</v>
      </c>
      <c r="D69" s="28" t="s">
        <v>26</v>
      </c>
      <c r="E69" s="12" t="s">
        <v>178</v>
      </c>
      <c r="F69" s="12"/>
      <c r="G69" s="12"/>
      <c r="H69" s="12"/>
      <c r="I69" s="12"/>
      <c r="J69" s="12"/>
      <c r="K69" s="26"/>
      <c r="L69" s="9">
        <f>L70+L73</f>
        <v>0</v>
      </c>
      <c r="M69" s="9"/>
      <c r="N69" s="9"/>
    </row>
    <row r="70" spans="1:14" s="6" customFormat="1" ht="53.25" hidden="1" customHeight="1">
      <c r="A70" s="28" t="s">
        <v>92</v>
      </c>
      <c r="B70" s="12" t="s">
        <v>16</v>
      </c>
      <c r="C70" s="28" t="s">
        <v>13</v>
      </c>
      <c r="D70" s="28" t="s">
        <v>26</v>
      </c>
      <c r="E70" s="12" t="s">
        <v>178</v>
      </c>
      <c r="F70" s="12" t="s">
        <v>67</v>
      </c>
      <c r="G70" s="12"/>
      <c r="H70" s="12"/>
      <c r="I70" s="12"/>
      <c r="J70" s="12"/>
      <c r="K70" s="26"/>
      <c r="L70" s="9">
        <f t="shared" ref="L70:N70" si="17">L71</f>
        <v>0</v>
      </c>
      <c r="M70" s="9">
        <f t="shared" si="17"/>
        <v>0</v>
      </c>
      <c r="N70" s="9">
        <f t="shared" si="17"/>
        <v>0</v>
      </c>
    </row>
    <row r="71" spans="1:14" s="6" customFormat="1" ht="53.25" hidden="1" customHeight="1">
      <c r="A71" s="55" t="s">
        <v>68</v>
      </c>
      <c r="B71" s="12" t="s">
        <v>16</v>
      </c>
      <c r="C71" s="28" t="s">
        <v>13</v>
      </c>
      <c r="D71" s="28" t="s">
        <v>26</v>
      </c>
      <c r="E71" s="12" t="s">
        <v>178</v>
      </c>
      <c r="F71" s="12" t="s">
        <v>67</v>
      </c>
      <c r="G71" s="12" t="s">
        <v>69</v>
      </c>
      <c r="H71" s="12"/>
      <c r="I71" s="12"/>
      <c r="J71" s="12"/>
      <c r="K71" s="26"/>
      <c r="L71" s="9">
        <f>L72</f>
        <v>0</v>
      </c>
      <c r="M71" s="9">
        <f>M72</f>
        <v>0</v>
      </c>
      <c r="N71" s="9">
        <f>N72</f>
        <v>0</v>
      </c>
    </row>
    <row r="72" spans="1:14" s="6" customFormat="1" ht="48.75" hidden="1" customHeight="1">
      <c r="A72" s="28" t="s">
        <v>84</v>
      </c>
      <c r="B72" s="12" t="s">
        <v>16</v>
      </c>
      <c r="C72" s="28" t="s">
        <v>13</v>
      </c>
      <c r="D72" s="28" t="s">
        <v>26</v>
      </c>
      <c r="E72" s="12" t="s">
        <v>178</v>
      </c>
      <c r="F72" s="12" t="s">
        <v>67</v>
      </c>
      <c r="G72" s="12" t="s">
        <v>69</v>
      </c>
      <c r="H72" s="12" t="s">
        <v>71</v>
      </c>
      <c r="I72" s="12"/>
      <c r="J72" s="12"/>
      <c r="K72" s="26"/>
      <c r="L72" s="9"/>
      <c r="M72" s="9">
        <v>0</v>
      </c>
      <c r="N72" s="9">
        <v>0</v>
      </c>
    </row>
    <row r="73" spans="1:14" s="6" customFormat="1" ht="48.75" hidden="1" customHeight="1">
      <c r="A73" s="28" t="s">
        <v>87</v>
      </c>
      <c r="B73" s="12" t="s">
        <v>16</v>
      </c>
      <c r="C73" s="28" t="s">
        <v>13</v>
      </c>
      <c r="D73" s="28" t="s">
        <v>26</v>
      </c>
      <c r="E73" s="12" t="s">
        <v>178</v>
      </c>
      <c r="F73" s="12" t="s">
        <v>88</v>
      </c>
      <c r="G73" s="12"/>
      <c r="H73" s="12"/>
      <c r="I73" s="12"/>
      <c r="J73" s="12"/>
      <c r="K73" s="26"/>
      <c r="L73" s="9">
        <f>L74</f>
        <v>0</v>
      </c>
      <c r="M73" s="9">
        <v>0</v>
      </c>
      <c r="N73" s="9">
        <v>0</v>
      </c>
    </row>
    <row r="74" spans="1:14" s="6" customFormat="1" ht="48.75" hidden="1" customHeight="1">
      <c r="A74" s="55" t="s">
        <v>86</v>
      </c>
      <c r="B74" s="12" t="s">
        <v>16</v>
      </c>
      <c r="C74" s="28" t="s">
        <v>13</v>
      </c>
      <c r="D74" s="28" t="s">
        <v>26</v>
      </c>
      <c r="E74" s="12" t="s">
        <v>178</v>
      </c>
      <c r="F74" s="12" t="s">
        <v>88</v>
      </c>
      <c r="G74" s="12" t="s">
        <v>89</v>
      </c>
      <c r="H74" s="12"/>
      <c r="I74" s="12"/>
      <c r="J74" s="12"/>
      <c r="K74" s="26"/>
      <c r="L74" s="9">
        <f>L75</f>
        <v>0</v>
      </c>
      <c r="M74" s="9">
        <v>0</v>
      </c>
      <c r="N74" s="9">
        <v>0</v>
      </c>
    </row>
    <row r="75" spans="1:14" s="6" customFormat="1" ht="48.75" hidden="1" customHeight="1">
      <c r="A75" s="28" t="s">
        <v>90</v>
      </c>
      <c r="B75" s="12" t="s">
        <v>16</v>
      </c>
      <c r="C75" s="28" t="s">
        <v>13</v>
      </c>
      <c r="D75" s="28" t="s">
        <v>26</v>
      </c>
      <c r="E75" s="12" t="s">
        <v>178</v>
      </c>
      <c r="F75" s="12" t="s">
        <v>88</v>
      </c>
      <c r="G75" s="12" t="s">
        <v>89</v>
      </c>
      <c r="H75" s="12" t="s">
        <v>175</v>
      </c>
      <c r="I75" s="12"/>
      <c r="J75" s="12"/>
      <c r="K75" s="26"/>
      <c r="L75" s="9"/>
      <c r="M75" s="9">
        <v>0</v>
      </c>
      <c r="N75" s="9">
        <v>0</v>
      </c>
    </row>
    <row r="76" spans="1:14" s="6" customFormat="1" ht="48.75" customHeight="1">
      <c r="A76" s="59" t="s">
        <v>174</v>
      </c>
      <c r="B76" s="12" t="s">
        <v>16</v>
      </c>
      <c r="C76" s="28" t="s">
        <v>13</v>
      </c>
      <c r="D76" s="28" t="s">
        <v>26</v>
      </c>
      <c r="E76" s="12" t="s">
        <v>178</v>
      </c>
      <c r="F76" s="12"/>
      <c r="G76" s="12"/>
      <c r="H76" s="12"/>
      <c r="I76" s="12"/>
      <c r="J76" s="12"/>
      <c r="K76" s="26"/>
      <c r="L76" s="9">
        <f>L77</f>
        <v>1002757</v>
      </c>
      <c r="M76" s="9"/>
      <c r="N76" s="9"/>
    </row>
    <row r="77" spans="1:14" s="6" customFormat="1" ht="48.75" customHeight="1">
      <c r="A77" s="28" t="s">
        <v>92</v>
      </c>
      <c r="B77" s="12" t="s">
        <v>16</v>
      </c>
      <c r="C77" s="28" t="s">
        <v>13</v>
      </c>
      <c r="D77" s="28" t="s">
        <v>26</v>
      </c>
      <c r="E77" s="12" t="s">
        <v>178</v>
      </c>
      <c r="F77" s="12" t="s">
        <v>67</v>
      </c>
      <c r="G77" s="12"/>
      <c r="H77" s="12"/>
      <c r="I77" s="12"/>
      <c r="J77" s="12"/>
      <c r="K77" s="26"/>
      <c r="L77" s="9">
        <f t="shared" ref="L77:N77" si="18">L78</f>
        <v>1002757</v>
      </c>
      <c r="M77" s="9">
        <f t="shared" si="18"/>
        <v>0</v>
      </c>
      <c r="N77" s="9">
        <f t="shared" si="18"/>
        <v>0</v>
      </c>
    </row>
    <row r="78" spans="1:14" s="6" customFormat="1" ht="48.75" customHeight="1">
      <c r="A78" s="55" t="s">
        <v>68</v>
      </c>
      <c r="B78" s="12" t="s">
        <v>16</v>
      </c>
      <c r="C78" s="28" t="s">
        <v>13</v>
      </c>
      <c r="D78" s="28" t="s">
        <v>26</v>
      </c>
      <c r="E78" s="12" t="s">
        <v>178</v>
      </c>
      <c r="F78" s="12" t="s">
        <v>67</v>
      </c>
      <c r="G78" s="12" t="s">
        <v>69</v>
      </c>
      <c r="H78" s="12"/>
      <c r="I78" s="12"/>
      <c r="J78" s="12"/>
      <c r="K78" s="26"/>
      <c r="L78" s="9">
        <f>L79</f>
        <v>1002757</v>
      </c>
      <c r="M78" s="9">
        <f>M79</f>
        <v>0</v>
      </c>
      <c r="N78" s="9">
        <f>N79</f>
        <v>0</v>
      </c>
    </row>
    <row r="79" spans="1:14" s="6" customFormat="1" ht="48.75" customHeight="1">
      <c r="A79" s="28" t="s">
        <v>84</v>
      </c>
      <c r="B79" s="12" t="s">
        <v>16</v>
      </c>
      <c r="C79" s="28" t="s">
        <v>13</v>
      </c>
      <c r="D79" s="28" t="s">
        <v>26</v>
      </c>
      <c r="E79" s="12" t="s">
        <v>178</v>
      </c>
      <c r="F79" s="12" t="s">
        <v>67</v>
      </c>
      <c r="G79" s="12" t="s">
        <v>69</v>
      </c>
      <c r="H79" s="12" t="s">
        <v>71</v>
      </c>
      <c r="I79" s="12"/>
      <c r="J79" s="12"/>
      <c r="K79" s="26"/>
      <c r="L79" s="9">
        <v>1002757</v>
      </c>
      <c r="M79" s="9">
        <v>0</v>
      </c>
      <c r="N79" s="9">
        <v>0</v>
      </c>
    </row>
    <row r="80" spans="1:14" s="6" customFormat="1" ht="169.5" customHeight="1">
      <c r="A80" s="59" t="s">
        <v>174</v>
      </c>
      <c r="B80" s="12"/>
      <c r="C80" s="28" t="s">
        <v>13</v>
      </c>
      <c r="D80" s="28" t="s">
        <v>26</v>
      </c>
      <c r="E80" s="12" t="s">
        <v>180</v>
      </c>
      <c r="F80" s="12"/>
      <c r="G80" s="12"/>
      <c r="H80" s="12"/>
      <c r="I80" s="12"/>
      <c r="J80" s="12"/>
      <c r="K80" s="26"/>
      <c r="L80" s="9">
        <f>L81</f>
        <v>74122</v>
      </c>
      <c r="M80" s="9"/>
      <c r="N80" s="9"/>
    </row>
    <row r="81" spans="1:14" s="6" customFormat="1" ht="47.25" customHeight="1">
      <c r="A81" s="28" t="s">
        <v>92</v>
      </c>
      <c r="B81" s="12" t="s">
        <v>16</v>
      </c>
      <c r="C81" s="28" t="s">
        <v>13</v>
      </c>
      <c r="D81" s="28" t="s">
        <v>26</v>
      </c>
      <c r="E81" s="12" t="s">
        <v>180</v>
      </c>
      <c r="F81" s="12" t="s">
        <v>67</v>
      </c>
      <c r="G81" s="12"/>
      <c r="H81" s="12"/>
      <c r="I81" s="12"/>
      <c r="J81" s="12"/>
      <c r="K81" s="26"/>
      <c r="L81" s="9">
        <f t="shared" ref="L81:N81" si="19">L82</f>
        <v>74122</v>
      </c>
      <c r="M81" s="9">
        <f t="shared" si="19"/>
        <v>0</v>
      </c>
      <c r="N81" s="9">
        <f t="shared" si="19"/>
        <v>0</v>
      </c>
    </row>
    <row r="82" spans="1:14" s="6" customFormat="1" ht="75.75" customHeight="1">
      <c r="A82" s="55" t="s">
        <v>68</v>
      </c>
      <c r="B82" s="12" t="s">
        <v>16</v>
      </c>
      <c r="C82" s="28" t="s">
        <v>13</v>
      </c>
      <c r="D82" s="28" t="s">
        <v>26</v>
      </c>
      <c r="E82" s="12" t="s">
        <v>180</v>
      </c>
      <c r="F82" s="12" t="s">
        <v>67</v>
      </c>
      <c r="G82" s="12" t="s">
        <v>69</v>
      </c>
      <c r="H82" s="12"/>
      <c r="I82" s="12"/>
      <c r="J82" s="12"/>
      <c r="K82" s="26"/>
      <c r="L82" s="9">
        <f>L83</f>
        <v>74122</v>
      </c>
      <c r="M82" s="9">
        <f>M83</f>
        <v>0</v>
      </c>
      <c r="N82" s="9">
        <f>N83</f>
        <v>0</v>
      </c>
    </row>
    <row r="83" spans="1:14" s="6" customFormat="1" ht="85.5" customHeight="1">
      <c r="A83" s="28" t="s">
        <v>84</v>
      </c>
      <c r="B83" s="12" t="s">
        <v>16</v>
      </c>
      <c r="C83" s="28" t="s">
        <v>13</v>
      </c>
      <c r="D83" s="28" t="s">
        <v>26</v>
      </c>
      <c r="E83" s="12" t="s">
        <v>180</v>
      </c>
      <c r="F83" s="12" t="s">
        <v>67</v>
      </c>
      <c r="G83" s="12" t="s">
        <v>69</v>
      </c>
      <c r="H83" s="12" t="s">
        <v>71</v>
      </c>
      <c r="I83" s="12"/>
      <c r="J83" s="12"/>
      <c r="K83" s="26"/>
      <c r="L83" s="9">
        <f>28856+27265+18001</f>
        <v>74122</v>
      </c>
      <c r="M83" s="9">
        <v>0</v>
      </c>
      <c r="N83" s="9">
        <v>0</v>
      </c>
    </row>
    <row r="84" spans="1:14" s="6" customFormat="1" ht="81.75" hidden="1" customHeight="1">
      <c r="A84" s="33" t="s">
        <v>118</v>
      </c>
      <c r="B84" s="12" t="s">
        <v>16</v>
      </c>
      <c r="C84" s="28" t="s">
        <v>13</v>
      </c>
      <c r="D84" s="28" t="s">
        <v>26</v>
      </c>
      <c r="E84" s="12" t="s">
        <v>158</v>
      </c>
      <c r="F84" s="12"/>
      <c r="G84" s="12"/>
      <c r="H84" s="27"/>
      <c r="I84" s="12"/>
      <c r="J84" s="12"/>
      <c r="K84" s="26"/>
      <c r="L84" s="9">
        <f>L85</f>
        <v>5558</v>
      </c>
      <c r="M84" s="9">
        <f t="shared" ref="M84:N84" si="20">M85</f>
        <v>0</v>
      </c>
      <c r="N84" s="9">
        <f t="shared" si="20"/>
        <v>0</v>
      </c>
    </row>
    <row r="85" spans="1:14" s="6" customFormat="1" ht="31.5" hidden="1" customHeight="1">
      <c r="A85" s="33" t="s">
        <v>52</v>
      </c>
      <c r="B85" s="12" t="s">
        <v>16</v>
      </c>
      <c r="C85" s="28" t="s">
        <v>13</v>
      </c>
      <c r="D85" s="28" t="s">
        <v>26</v>
      </c>
      <c r="E85" s="12" t="s">
        <v>159</v>
      </c>
      <c r="F85" s="12"/>
      <c r="G85" s="12"/>
      <c r="H85" s="27"/>
      <c r="I85" s="12"/>
      <c r="J85" s="12"/>
      <c r="K85" s="26"/>
      <c r="L85" s="9">
        <f>L86</f>
        <v>5558</v>
      </c>
      <c r="M85" s="9">
        <f t="shared" ref="M85:N85" si="21">M86</f>
        <v>0</v>
      </c>
      <c r="N85" s="9">
        <f t="shared" si="21"/>
        <v>0</v>
      </c>
    </row>
    <row r="86" spans="1:14" s="6" customFormat="1" ht="31.5" hidden="1" customHeight="1">
      <c r="A86" s="33" t="s">
        <v>64</v>
      </c>
      <c r="B86" s="12" t="s">
        <v>16</v>
      </c>
      <c r="C86" s="28" t="s">
        <v>13</v>
      </c>
      <c r="D86" s="28" t="s">
        <v>26</v>
      </c>
      <c r="E86" s="12" t="s">
        <v>160</v>
      </c>
      <c r="F86" s="12"/>
      <c r="G86" s="12"/>
      <c r="H86" s="27"/>
      <c r="I86" s="12"/>
      <c r="J86" s="12"/>
      <c r="K86" s="26"/>
      <c r="L86" s="9">
        <f>L87</f>
        <v>5558</v>
      </c>
      <c r="M86" s="9">
        <f t="shared" ref="M86:N86" si="22">M87</f>
        <v>0</v>
      </c>
      <c r="N86" s="9">
        <f t="shared" si="22"/>
        <v>0</v>
      </c>
    </row>
    <row r="87" spans="1:14" s="6" customFormat="1" ht="37.5" hidden="1" customHeight="1">
      <c r="A87" s="56" t="s">
        <v>66</v>
      </c>
      <c r="B87" s="12" t="s">
        <v>16</v>
      </c>
      <c r="C87" s="28" t="s">
        <v>13</v>
      </c>
      <c r="D87" s="28" t="s">
        <v>26</v>
      </c>
      <c r="E87" s="12" t="s">
        <v>160</v>
      </c>
      <c r="F87" s="12" t="s">
        <v>67</v>
      </c>
      <c r="G87" s="12"/>
      <c r="H87" s="12"/>
      <c r="I87" s="12"/>
      <c r="J87" s="12"/>
      <c r="K87" s="26"/>
      <c r="L87" s="9">
        <f>L88</f>
        <v>5558</v>
      </c>
      <c r="M87" s="9">
        <f t="shared" ref="M87:N87" si="23">M88</f>
        <v>0</v>
      </c>
      <c r="N87" s="9">
        <f t="shared" si="23"/>
        <v>0</v>
      </c>
    </row>
    <row r="88" spans="1:14" s="6" customFormat="1" ht="42.75" hidden="1" customHeight="1">
      <c r="A88" s="55" t="s">
        <v>68</v>
      </c>
      <c r="B88" s="12" t="s">
        <v>16</v>
      </c>
      <c r="C88" s="28" t="s">
        <v>13</v>
      </c>
      <c r="D88" s="28" t="s">
        <v>26</v>
      </c>
      <c r="E88" s="12" t="s">
        <v>160</v>
      </c>
      <c r="F88" s="12" t="s">
        <v>67</v>
      </c>
      <c r="G88" s="12" t="s">
        <v>69</v>
      </c>
      <c r="H88" s="12"/>
      <c r="I88" s="12"/>
      <c r="J88" s="12"/>
      <c r="K88" s="26"/>
      <c r="L88" s="9">
        <f>L89</f>
        <v>5558</v>
      </c>
      <c r="M88" s="9">
        <f>M89</f>
        <v>0</v>
      </c>
      <c r="N88" s="9">
        <f>N89</f>
        <v>0</v>
      </c>
    </row>
    <row r="89" spans="1:14" s="6" customFormat="1" ht="52.5" hidden="1" customHeight="1">
      <c r="A89" s="55" t="s">
        <v>70</v>
      </c>
      <c r="B89" s="12" t="s">
        <v>16</v>
      </c>
      <c r="C89" s="28" t="s">
        <v>13</v>
      </c>
      <c r="D89" s="28" t="s">
        <v>26</v>
      </c>
      <c r="E89" s="12" t="s">
        <v>160</v>
      </c>
      <c r="F89" s="12" t="s">
        <v>67</v>
      </c>
      <c r="G89" s="12" t="s">
        <v>69</v>
      </c>
      <c r="H89" s="12" t="s">
        <v>71</v>
      </c>
      <c r="I89" s="12"/>
      <c r="J89" s="12"/>
      <c r="K89" s="26"/>
      <c r="L89" s="9">
        <v>5558</v>
      </c>
      <c r="M89" s="9">
        <v>0</v>
      </c>
      <c r="N89" s="9">
        <v>0</v>
      </c>
    </row>
    <row r="90" spans="1:14" s="6" customFormat="1" ht="57" customHeight="1">
      <c r="A90" s="28" t="s">
        <v>117</v>
      </c>
      <c r="B90" s="12" t="s">
        <v>16</v>
      </c>
      <c r="C90" s="28" t="s">
        <v>13</v>
      </c>
      <c r="D90" s="28" t="s">
        <v>26</v>
      </c>
      <c r="E90" s="12" t="s">
        <v>161</v>
      </c>
      <c r="F90" s="12"/>
      <c r="G90" s="12"/>
      <c r="H90" s="27"/>
      <c r="I90" s="12"/>
      <c r="J90" s="12"/>
      <c r="K90" s="26"/>
      <c r="L90" s="9">
        <f>L96+L91</f>
        <v>158474</v>
      </c>
      <c r="M90" s="9">
        <f>M96+M91</f>
        <v>89161</v>
      </c>
      <c r="N90" s="9">
        <f>N96+N91</f>
        <v>114161</v>
      </c>
    </row>
    <row r="91" spans="1:14" s="6" customFormat="1" ht="33.75" customHeight="1">
      <c r="A91" s="33" t="s">
        <v>52</v>
      </c>
      <c r="B91" s="12" t="s">
        <v>16</v>
      </c>
      <c r="C91" s="28" t="s">
        <v>13</v>
      </c>
      <c r="D91" s="28" t="s">
        <v>26</v>
      </c>
      <c r="E91" s="12" t="s">
        <v>162</v>
      </c>
      <c r="F91" s="12"/>
      <c r="G91" s="12"/>
      <c r="H91" s="27"/>
      <c r="I91" s="12"/>
      <c r="J91" s="12"/>
      <c r="K91" s="26"/>
      <c r="L91" s="9">
        <f>L92</f>
        <v>92743</v>
      </c>
      <c r="M91" s="9">
        <f>M92</f>
        <v>18476</v>
      </c>
      <c r="N91" s="9">
        <f>N92</f>
        <v>21869</v>
      </c>
    </row>
    <row r="92" spans="1:14" s="25" customFormat="1" ht="35.25" customHeight="1">
      <c r="A92" s="55" t="s">
        <v>64</v>
      </c>
      <c r="B92" s="12" t="s">
        <v>16</v>
      </c>
      <c r="C92" s="28" t="s">
        <v>13</v>
      </c>
      <c r="D92" s="28" t="s">
        <v>26</v>
      </c>
      <c r="E92" s="12" t="s">
        <v>163</v>
      </c>
      <c r="F92" s="12"/>
      <c r="G92" s="12"/>
      <c r="H92" s="12"/>
      <c r="I92" s="12"/>
      <c r="J92" s="12"/>
      <c r="K92" s="26"/>
      <c r="L92" s="9">
        <f t="shared" ref="L92:N94" si="24">L93</f>
        <v>92743</v>
      </c>
      <c r="M92" s="9">
        <f t="shared" si="24"/>
        <v>18476</v>
      </c>
      <c r="N92" s="9">
        <f t="shared" si="24"/>
        <v>21869</v>
      </c>
    </row>
    <row r="93" spans="1:14" s="25" customFormat="1" ht="35.25" customHeight="1">
      <c r="A93" s="55" t="s">
        <v>92</v>
      </c>
      <c r="B93" s="12" t="s">
        <v>16</v>
      </c>
      <c r="C93" s="28" t="s">
        <v>13</v>
      </c>
      <c r="D93" s="28" t="s">
        <v>26</v>
      </c>
      <c r="E93" s="12" t="s">
        <v>163</v>
      </c>
      <c r="F93" s="12" t="s">
        <v>67</v>
      </c>
      <c r="G93" s="12"/>
      <c r="H93" s="12"/>
      <c r="I93" s="12"/>
      <c r="J93" s="12"/>
      <c r="K93" s="26"/>
      <c r="L93" s="9">
        <f t="shared" si="24"/>
        <v>92743</v>
      </c>
      <c r="M93" s="9">
        <f t="shared" si="24"/>
        <v>18476</v>
      </c>
      <c r="N93" s="9">
        <f t="shared" si="24"/>
        <v>21869</v>
      </c>
    </row>
    <row r="94" spans="1:14" s="25" customFormat="1" ht="49.5" customHeight="1">
      <c r="A94" s="55" t="s">
        <v>68</v>
      </c>
      <c r="B94" s="12" t="s">
        <v>16</v>
      </c>
      <c r="C94" s="28" t="s">
        <v>13</v>
      </c>
      <c r="D94" s="28" t="s">
        <v>26</v>
      </c>
      <c r="E94" s="12" t="s">
        <v>163</v>
      </c>
      <c r="F94" s="12" t="s">
        <v>67</v>
      </c>
      <c r="G94" s="12" t="s">
        <v>69</v>
      </c>
      <c r="H94" s="12"/>
      <c r="I94" s="12"/>
      <c r="J94" s="12"/>
      <c r="K94" s="26"/>
      <c r="L94" s="9">
        <f t="shared" si="24"/>
        <v>92743</v>
      </c>
      <c r="M94" s="9">
        <f t="shared" si="24"/>
        <v>18476</v>
      </c>
      <c r="N94" s="9">
        <f t="shared" si="24"/>
        <v>21869</v>
      </c>
    </row>
    <row r="95" spans="1:14" s="25" customFormat="1" ht="74.25" customHeight="1">
      <c r="A95" s="55" t="s">
        <v>70</v>
      </c>
      <c r="B95" s="12" t="s">
        <v>16</v>
      </c>
      <c r="C95" s="28" t="s">
        <v>13</v>
      </c>
      <c r="D95" s="28" t="s">
        <v>26</v>
      </c>
      <c r="E95" s="12" t="s">
        <v>163</v>
      </c>
      <c r="F95" s="12" t="s">
        <v>67</v>
      </c>
      <c r="G95" s="12" t="s">
        <v>69</v>
      </c>
      <c r="H95" s="12" t="s">
        <v>71</v>
      </c>
      <c r="I95" s="12"/>
      <c r="J95" s="12"/>
      <c r="K95" s="26"/>
      <c r="L95" s="9">
        <v>92743</v>
      </c>
      <c r="M95" s="9">
        <v>18476</v>
      </c>
      <c r="N95" s="9">
        <v>21869</v>
      </c>
    </row>
    <row r="96" spans="1:14" s="6" customFormat="1" ht="54.75" customHeight="1">
      <c r="A96" s="28" t="s">
        <v>72</v>
      </c>
      <c r="B96" s="12" t="s">
        <v>16</v>
      </c>
      <c r="C96" s="28" t="s">
        <v>13</v>
      </c>
      <c r="D96" s="28" t="s">
        <v>26</v>
      </c>
      <c r="E96" s="12" t="s">
        <v>164</v>
      </c>
      <c r="F96" s="12"/>
      <c r="G96" s="12"/>
      <c r="H96" s="27"/>
      <c r="I96" s="12"/>
      <c r="J96" s="12"/>
      <c r="K96" s="26"/>
      <c r="L96" s="9">
        <f>L97</f>
        <v>65731</v>
      </c>
      <c r="M96" s="9">
        <f>M97</f>
        <v>70685</v>
      </c>
      <c r="N96" s="9">
        <f>N97</f>
        <v>92292</v>
      </c>
    </row>
    <row r="97" spans="1:15" s="6" customFormat="1" ht="60.75" customHeight="1">
      <c r="A97" s="28" t="s">
        <v>73</v>
      </c>
      <c r="B97" s="12" t="s">
        <v>16</v>
      </c>
      <c r="C97" s="28" t="s">
        <v>13</v>
      </c>
      <c r="D97" s="28" t="s">
        <v>26</v>
      </c>
      <c r="E97" s="12" t="s">
        <v>165</v>
      </c>
      <c r="F97" s="12"/>
      <c r="G97" s="12"/>
      <c r="H97" s="27"/>
      <c r="I97" s="12"/>
      <c r="J97" s="12"/>
      <c r="K97" s="26"/>
      <c r="L97" s="9">
        <f>L98+L104+L106</f>
        <v>65731</v>
      </c>
      <c r="M97" s="9">
        <f>M98+M104+M106</f>
        <v>70685</v>
      </c>
      <c r="N97" s="9">
        <f>N98+N104+N106</f>
        <v>92292</v>
      </c>
    </row>
    <row r="98" spans="1:15" s="6" customFormat="1" ht="108" customHeight="1">
      <c r="A98" s="56" t="s">
        <v>75</v>
      </c>
      <c r="B98" s="12" t="s">
        <v>16</v>
      </c>
      <c r="C98" s="28" t="s">
        <v>13</v>
      </c>
      <c r="D98" s="28" t="s">
        <v>26</v>
      </c>
      <c r="E98" s="12" t="s">
        <v>165</v>
      </c>
      <c r="F98" s="12" t="s">
        <v>76</v>
      </c>
      <c r="G98" s="12"/>
      <c r="H98" s="12"/>
      <c r="I98" s="12"/>
      <c r="J98" s="12"/>
      <c r="K98" s="26"/>
      <c r="L98" s="9">
        <f t="shared" ref="L98:N99" si="25">L99</f>
        <v>13779</v>
      </c>
      <c r="M98" s="9">
        <f t="shared" si="25"/>
        <v>14144</v>
      </c>
      <c r="N98" s="9">
        <f t="shared" si="25"/>
        <v>14144</v>
      </c>
    </row>
    <row r="99" spans="1:15" s="6" customFormat="1" ht="51.75" customHeight="1">
      <c r="A99" s="56" t="s">
        <v>77</v>
      </c>
      <c r="B99" s="12" t="s">
        <v>16</v>
      </c>
      <c r="C99" s="28" t="s">
        <v>13</v>
      </c>
      <c r="D99" s="28" t="s">
        <v>26</v>
      </c>
      <c r="E99" s="12" t="s">
        <v>165</v>
      </c>
      <c r="F99" s="12" t="s">
        <v>76</v>
      </c>
      <c r="G99" s="12" t="s">
        <v>78</v>
      </c>
      <c r="H99" s="12"/>
      <c r="I99" s="12"/>
      <c r="J99" s="12"/>
      <c r="K99" s="26"/>
      <c r="L99" s="9">
        <f t="shared" si="25"/>
        <v>13779</v>
      </c>
      <c r="M99" s="9">
        <f t="shared" si="25"/>
        <v>14144</v>
      </c>
      <c r="N99" s="9">
        <f t="shared" si="25"/>
        <v>14144</v>
      </c>
    </row>
    <row r="100" spans="1:15" s="6" customFormat="1" ht="30" customHeight="1">
      <c r="A100" s="55" t="s">
        <v>79</v>
      </c>
      <c r="B100" s="12" t="s">
        <v>16</v>
      </c>
      <c r="C100" s="28" t="s">
        <v>13</v>
      </c>
      <c r="D100" s="28" t="s">
        <v>26</v>
      </c>
      <c r="E100" s="12" t="s">
        <v>165</v>
      </c>
      <c r="F100" s="12" t="s">
        <v>76</v>
      </c>
      <c r="G100" s="12" t="s">
        <v>78</v>
      </c>
      <c r="H100" s="12"/>
      <c r="I100" s="12"/>
      <c r="J100" s="12"/>
      <c r="K100" s="26"/>
      <c r="L100" s="9">
        <f>L101+L102</f>
        <v>13779</v>
      </c>
      <c r="M100" s="9">
        <f t="shared" ref="M100:N100" si="26">M101+M102</f>
        <v>14144</v>
      </c>
      <c r="N100" s="9">
        <f t="shared" si="26"/>
        <v>14144</v>
      </c>
    </row>
    <row r="101" spans="1:15" s="6" customFormat="1" ht="24.75" customHeight="1">
      <c r="A101" s="28" t="s">
        <v>81</v>
      </c>
      <c r="B101" s="12" t="s">
        <v>16</v>
      </c>
      <c r="C101" s="28" t="s">
        <v>13</v>
      </c>
      <c r="D101" s="28" t="s">
        <v>26</v>
      </c>
      <c r="E101" s="12" t="s">
        <v>165</v>
      </c>
      <c r="F101" s="12" t="s">
        <v>76</v>
      </c>
      <c r="G101" s="12" t="s">
        <v>78</v>
      </c>
      <c r="H101" s="12" t="s">
        <v>80</v>
      </c>
      <c r="I101" s="12" t="s">
        <v>10</v>
      </c>
      <c r="J101" s="12"/>
      <c r="K101" s="26"/>
      <c r="L101" s="9">
        <f>10863-280</f>
        <v>10583</v>
      </c>
      <c r="M101" s="9">
        <v>10863</v>
      </c>
      <c r="N101" s="9">
        <v>10863</v>
      </c>
    </row>
    <row r="102" spans="1:15" s="6" customFormat="1" ht="30" customHeight="1">
      <c r="A102" s="28" t="s">
        <v>82</v>
      </c>
      <c r="B102" s="12" t="s">
        <v>16</v>
      </c>
      <c r="C102" s="28" t="s">
        <v>13</v>
      </c>
      <c r="D102" s="28" t="s">
        <v>26</v>
      </c>
      <c r="E102" s="12" t="s">
        <v>165</v>
      </c>
      <c r="F102" s="12" t="s">
        <v>76</v>
      </c>
      <c r="G102" s="12" t="s">
        <v>78</v>
      </c>
      <c r="H102" s="12" t="s">
        <v>170</v>
      </c>
      <c r="I102" s="12" t="s">
        <v>39</v>
      </c>
      <c r="J102" s="12"/>
      <c r="K102" s="26"/>
      <c r="L102" s="9">
        <f>3281-85</f>
        <v>3196</v>
      </c>
      <c r="M102" s="9">
        <v>3281</v>
      </c>
      <c r="N102" s="9">
        <v>3281</v>
      </c>
    </row>
    <row r="103" spans="1:15" s="6" customFormat="1" ht="67.5" customHeight="1">
      <c r="A103" s="56" t="s">
        <v>66</v>
      </c>
      <c r="B103" s="12" t="s">
        <v>16</v>
      </c>
      <c r="C103" s="28" t="s">
        <v>13</v>
      </c>
      <c r="D103" s="28" t="s">
        <v>26</v>
      </c>
      <c r="E103" s="12" t="s">
        <v>165</v>
      </c>
      <c r="F103" s="12" t="s">
        <v>67</v>
      </c>
      <c r="G103" s="12"/>
      <c r="H103" s="12"/>
      <c r="I103" s="12"/>
      <c r="J103" s="12"/>
      <c r="K103" s="26"/>
      <c r="L103" s="9">
        <f t="shared" ref="L103:N104" si="27">L104</f>
        <v>50860</v>
      </c>
      <c r="M103" s="9">
        <f t="shared" si="27"/>
        <v>55449</v>
      </c>
      <c r="N103" s="9">
        <f t="shared" si="27"/>
        <v>77056</v>
      </c>
    </row>
    <row r="104" spans="1:15" s="6" customFormat="1" ht="43.5" customHeight="1">
      <c r="A104" s="55" t="s">
        <v>68</v>
      </c>
      <c r="B104" s="12" t="s">
        <v>16</v>
      </c>
      <c r="C104" s="28" t="s">
        <v>13</v>
      </c>
      <c r="D104" s="28" t="s">
        <v>26</v>
      </c>
      <c r="E104" s="12" t="s">
        <v>165</v>
      </c>
      <c r="F104" s="12" t="s">
        <v>67</v>
      </c>
      <c r="G104" s="12" t="s">
        <v>69</v>
      </c>
      <c r="H104" s="12"/>
      <c r="I104" s="12"/>
      <c r="J104" s="12"/>
      <c r="K104" s="26"/>
      <c r="L104" s="9">
        <f t="shared" si="27"/>
        <v>50860</v>
      </c>
      <c r="M104" s="9">
        <f t="shared" si="27"/>
        <v>55449</v>
      </c>
      <c r="N104" s="9">
        <f t="shared" si="27"/>
        <v>77056</v>
      </c>
    </row>
    <row r="105" spans="1:15" s="6" customFormat="1" ht="75.75" customHeight="1">
      <c r="A105" s="55" t="s">
        <v>70</v>
      </c>
      <c r="B105" s="12" t="s">
        <v>16</v>
      </c>
      <c r="C105" s="28" t="s">
        <v>13</v>
      </c>
      <c r="D105" s="28" t="s">
        <v>26</v>
      </c>
      <c r="E105" s="12" t="s">
        <v>165</v>
      </c>
      <c r="F105" s="12" t="s">
        <v>67</v>
      </c>
      <c r="G105" s="12" t="s">
        <v>69</v>
      </c>
      <c r="H105" s="12" t="s">
        <v>71</v>
      </c>
      <c r="I105" s="12"/>
      <c r="J105" s="12"/>
      <c r="K105" s="26"/>
      <c r="L105" s="9">
        <f>51163-73-100-100-30</f>
        <v>50860</v>
      </c>
      <c r="M105" s="9">
        <f>55857-408</f>
        <v>55449</v>
      </c>
      <c r="N105" s="9">
        <f>77464-408</f>
        <v>77056</v>
      </c>
    </row>
    <row r="106" spans="1:15" s="6" customFormat="1" ht="27.75" customHeight="1">
      <c r="A106" s="55" t="s">
        <v>48</v>
      </c>
      <c r="B106" s="12" t="s">
        <v>16</v>
      </c>
      <c r="C106" s="28" t="s">
        <v>13</v>
      </c>
      <c r="D106" s="28" t="s">
        <v>26</v>
      </c>
      <c r="E106" s="12" t="s">
        <v>165</v>
      </c>
      <c r="F106" s="12" t="s">
        <v>49</v>
      </c>
      <c r="G106" s="12"/>
      <c r="H106" s="12"/>
      <c r="I106" s="12"/>
      <c r="J106" s="12"/>
      <c r="K106" s="26"/>
      <c r="L106" s="9">
        <f>L109+L107+L112</f>
        <v>1092</v>
      </c>
      <c r="M106" s="9">
        <f>M109</f>
        <v>1092</v>
      </c>
      <c r="N106" s="9">
        <f>N109</f>
        <v>1092</v>
      </c>
    </row>
    <row r="107" spans="1:15" s="6" customFormat="1" ht="23.25" customHeight="1">
      <c r="A107" s="55" t="s">
        <v>129</v>
      </c>
      <c r="B107" s="12" t="s">
        <v>16</v>
      </c>
      <c r="C107" s="28" t="s">
        <v>13</v>
      </c>
      <c r="D107" s="28" t="s">
        <v>26</v>
      </c>
      <c r="E107" s="12" t="s">
        <v>165</v>
      </c>
      <c r="F107" s="12" t="s">
        <v>49</v>
      </c>
      <c r="G107" s="12" t="s">
        <v>131</v>
      </c>
      <c r="H107" s="12"/>
      <c r="I107" s="12"/>
      <c r="J107" s="12"/>
      <c r="K107" s="26"/>
      <c r="L107" s="9">
        <f>L108</f>
        <v>0</v>
      </c>
      <c r="M107" s="9"/>
      <c r="N107" s="9"/>
    </row>
    <row r="108" spans="1:15" s="6" customFormat="1" ht="27.75" customHeight="1">
      <c r="A108" s="55" t="s">
        <v>130</v>
      </c>
      <c r="B108" s="12" t="s">
        <v>16</v>
      </c>
      <c r="C108" s="28" t="s">
        <v>13</v>
      </c>
      <c r="D108" s="28" t="s">
        <v>26</v>
      </c>
      <c r="E108" s="12" t="s">
        <v>165</v>
      </c>
      <c r="F108" s="12" t="s">
        <v>49</v>
      </c>
      <c r="G108" s="12" t="s">
        <v>131</v>
      </c>
      <c r="H108" s="12" t="s">
        <v>132</v>
      </c>
      <c r="I108" s="12"/>
      <c r="J108" s="12"/>
      <c r="K108" s="26"/>
      <c r="L108" s="9">
        <v>0</v>
      </c>
      <c r="M108" s="9"/>
      <c r="N108" s="9"/>
    </row>
    <row r="109" spans="1:15" s="6" customFormat="1" ht="44.25" customHeight="1">
      <c r="A109" s="55" t="s">
        <v>133</v>
      </c>
      <c r="B109" s="12" t="s">
        <v>16</v>
      </c>
      <c r="C109" s="28" t="s">
        <v>13</v>
      </c>
      <c r="D109" s="28" t="s">
        <v>26</v>
      </c>
      <c r="E109" s="12" t="s">
        <v>165</v>
      </c>
      <c r="F109" s="12" t="s">
        <v>49</v>
      </c>
      <c r="G109" s="12" t="s">
        <v>124</v>
      </c>
      <c r="H109" s="12"/>
      <c r="I109" s="12"/>
      <c r="J109" s="12"/>
      <c r="K109" s="26"/>
      <c r="L109" s="9">
        <f>L110+L111</f>
        <v>1092</v>
      </c>
      <c r="M109" s="9">
        <f>M110+M111</f>
        <v>1092</v>
      </c>
      <c r="N109" s="9">
        <f>N110+N111</f>
        <v>1092</v>
      </c>
    </row>
    <row r="110" spans="1:15" s="6" customFormat="1" ht="41.25" customHeight="1">
      <c r="A110" s="55" t="s">
        <v>125</v>
      </c>
      <c r="B110" s="12" t="s">
        <v>16</v>
      </c>
      <c r="C110" s="28" t="s">
        <v>13</v>
      </c>
      <c r="D110" s="28" t="s">
        <v>26</v>
      </c>
      <c r="E110" s="12" t="s">
        <v>165</v>
      </c>
      <c r="F110" s="12" t="s">
        <v>49</v>
      </c>
      <c r="G110" s="12" t="s">
        <v>124</v>
      </c>
      <c r="H110" s="12" t="s">
        <v>126</v>
      </c>
      <c r="I110" s="12"/>
      <c r="J110" s="12"/>
      <c r="K110" s="26"/>
      <c r="L110" s="9">
        <v>1050</v>
      </c>
      <c r="M110" s="9">
        <v>1050</v>
      </c>
      <c r="N110" s="9">
        <v>1050</v>
      </c>
    </row>
    <row r="111" spans="1:15" s="6" customFormat="1" ht="21.75" customHeight="1">
      <c r="A111" s="55" t="s">
        <v>57</v>
      </c>
      <c r="B111" s="12" t="s">
        <v>16</v>
      </c>
      <c r="C111" s="28" t="s">
        <v>13</v>
      </c>
      <c r="D111" s="28" t="s">
        <v>26</v>
      </c>
      <c r="E111" s="12" t="s">
        <v>165</v>
      </c>
      <c r="F111" s="12" t="s">
        <v>49</v>
      </c>
      <c r="G111" s="12" t="s">
        <v>124</v>
      </c>
      <c r="H111" s="12" t="s">
        <v>127</v>
      </c>
      <c r="I111" s="12"/>
      <c r="J111" s="12"/>
      <c r="K111" s="26"/>
      <c r="L111" s="9">
        <v>42</v>
      </c>
      <c r="M111" s="9">
        <v>42</v>
      </c>
      <c r="N111" s="9">
        <v>42</v>
      </c>
    </row>
    <row r="112" spans="1:15" s="43" customFormat="1" ht="30" hidden="1" customHeight="1">
      <c r="A112" s="55" t="s">
        <v>134</v>
      </c>
      <c r="B112" s="12" t="s">
        <v>16</v>
      </c>
      <c r="C112" s="28" t="s">
        <v>13</v>
      </c>
      <c r="D112" s="28" t="s">
        <v>26</v>
      </c>
      <c r="E112" s="12" t="s">
        <v>165</v>
      </c>
      <c r="F112" s="12" t="s">
        <v>49</v>
      </c>
      <c r="G112" s="12" t="s">
        <v>124</v>
      </c>
      <c r="H112" s="12" t="s">
        <v>135</v>
      </c>
      <c r="I112" s="12"/>
      <c r="J112" s="12"/>
      <c r="K112" s="26"/>
      <c r="L112" s="9">
        <v>0</v>
      </c>
      <c r="M112" s="9"/>
      <c r="N112" s="9"/>
      <c r="O112" s="43" t="s">
        <v>185</v>
      </c>
    </row>
    <row r="113" spans="1:15" s="20" customFormat="1" ht="54.75" hidden="1" customHeight="1">
      <c r="A113" s="28" t="s">
        <v>46</v>
      </c>
      <c r="B113" s="12" t="s">
        <v>16</v>
      </c>
      <c r="C113" s="28" t="s">
        <v>13</v>
      </c>
      <c r="D113" s="28" t="s">
        <v>26</v>
      </c>
      <c r="E113" s="12" t="s">
        <v>166</v>
      </c>
      <c r="F113" s="12"/>
      <c r="G113" s="12"/>
      <c r="H113" s="12"/>
      <c r="I113" s="12"/>
      <c r="J113" s="12"/>
      <c r="K113" s="26"/>
      <c r="L113" s="9">
        <f>L116</f>
        <v>0</v>
      </c>
      <c r="M113" s="9">
        <f>M116</f>
        <v>0</v>
      </c>
      <c r="N113" s="9">
        <f>N116</f>
        <v>0</v>
      </c>
    </row>
    <row r="114" spans="1:15" s="20" customFormat="1" ht="36" hidden="1" customHeight="1">
      <c r="A114" s="28" t="s">
        <v>82</v>
      </c>
      <c r="B114" s="12" t="s">
        <v>16</v>
      </c>
      <c r="C114" s="28" t="s">
        <v>13</v>
      </c>
      <c r="D114" s="28" t="s">
        <v>26</v>
      </c>
      <c r="E114" s="12" t="s">
        <v>74</v>
      </c>
      <c r="F114" s="12" t="s">
        <v>76</v>
      </c>
      <c r="G114" s="12" t="s">
        <v>78</v>
      </c>
      <c r="H114" s="12" t="s">
        <v>80</v>
      </c>
      <c r="I114" s="12" t="s">
        <v>39</v>
      </c>
      <c r="J114" s="12"/>
      <c r="K114" s="26"/>
      <c r="L114" s="9">
        <v>2677</v>
      </c>
      <c r="M114" s="9">
        <v>2426</v>
      </c>
      <c r="N114" s="9">
        <v>2426</v>
      </c>
    </row>
    <row r="115" spans="1:15" s="20" customFormat="1" ht="36.75" hidden="1" customHeight="1">
      <c r="A115" s="28" t="s">
        <v>83</v>
      </c>
      <c r="B115" s="12" t="s">
        <v>16</v>
      </c>
      <c r="C115" s="28" t="s">
        <v>13</v>
      </c>
      <c r="D115" s="28" t="s">
        <v>26</v>
      </c>
      <c r="E115" s="12" t="s">
        <v>74</v>
      </c>
      <c r="F115" s="12" t="s">
        <v>67</v>
      </c>
      <c r="G115" s="12"/>
      <c r="H115" s="12"/>
      <c r="I115" s="12"/>
      <c r="J115" s="12"/>
      <c r="K115" s="26"/>
      <c r="L115" s="9">
        <f t="shared" ref="L115:N116" si="28">L116</f>
        <v>0</v>
      </c>
      <c r="M115" s="9">
        <f t="shared" si="28"/>
        <v>0</v>
      </c>
      <c r="N115" s="9">
        <f t="shared" si="28"/>
        <v>0</v>
      </c>
    </row>
    <row r="116" spans="1:15" s="19" customFormat="1" ht="42.75" hidden="1" customHeight="1">
      <c r="A116" s="55" t="s">
        <v>68</v>
      </c>
      <c r="B116" s="12" t="s">
        <v>16</v>
      </c>
      <c r="C116" s="28" t="s">
        <v>13</v>
      </c>
      <c r="D116" s="28" t="s">
        <v>26</v>
      </c>
      <c r="E116" s="12" t="s">
        <v>167</v>
      </c>
      <c r="F116" s="12" t="s">
        <v>67</v>
      </c>
      <c r="G116" s="12" t="s">
        <v>69</v>
      </c>
      <c r="H116" s="12"/>
      <c r="I116" s="12"/>
      <c r="J116" s="12"/>
      <c r="K116" s="26"/>
      <c r="L116" s="9">
        <f t="shared" si="28"/>
        <v>0</v>
      </c>
      <c r="M116" s="9">
        <f t="shared" si="28"/>
        <v>0</v>
      </c>
      <c r="N116" s="9">
        <f t="shared" si="28"/>
        <v>0</v>
      </c>
    </row>
    <row r="117" spans="1:15" s="19" customFormat="1" ht="49.5" hidden="1" customHeight="1">
      <c r="A117" s="28" t="s">
        <v>84</v>
      </c>
      <c r="B117" s="12" t="s">
        <v>16</v>
      </c>
      <c r="C117" s="28" t="s">
        <v>13</v>
      </c>
      <c r="D117" s="28" t="s">
        <v>26</v>
      </c>
      <c r="E117" s="12" t="s">
        <v>167</v>
      </c>
      <c r="F117" s="12" t="s">
        <v>67</v>
      </c>
      <c r="G117" s="12" t="s">
        <v>69</v>
      </c>
      <c r="H117" s="12" t="s">
        <v>71</v>
      </c>
      <c r="I117" s="12"/>
      <c r="J117" s="12"/>
      <c r="K117" s="26"/>
      <c r="L117" s="9">
        <v>0</v>
      </c>
      <c r="M117" s="9"/>
      <c r="N117" s="9"/>
      <c r="O117" s="23"/>
    </row>
    <row r="118" spans="1:15" s="19" customFormat="1" ht="54" hidden="1" customHeight="1">
      <c r="A118" s="28" t="s">
        <v>93</v>
      </c>
      <c r="B118" s="12" t="s">
        <v>16</v>
      </c>
      <c r="C118" s="28" t="s">
        <v>13</v>
      </c>
      <c r="D118" s="28" t="s">
        <v>26</v>
      </c>
      <c r="E118" s="12" t="s">
        <v>91</v>
      </c>
      <c r="F118" s="12" t="s">
        <v>67</v>
      </c>
      <c r="G118" s="12" t="s">
        <v>69</v>
      </c>
      <c r="H118" s="12" t="s">
        <v>71</v>
      </c>
      <c r="I118" s="12" t="s">
        <v>7</v>
      </c>
      <c r="J118" s="12"/>
      <c r="K118" s="26"/>
      <c r="L118" s="9">
        <v>2500</v>
      </c>
      <c r="M118" s="9">
        <v>2500</v>
      </c>
      <c r="N118" s="9">
        <v>2500</v>
      </c>
    </row>
    <row r="119" spans="1:15" s="6" customFormat="1" ht="18.75" hidden="1" customHeight="1">
      <c r="A119" s="28" t="s">
        <v>94</v>
      </c>
      <c r="B119" s="12" t="s">
        <v>16</v>
      </c>
      <c r="C119" s="28" t="s">
        <v>13</v>
      </c>
      <c r="D119" s="28" t="s">
        <v>26</v>
      </c>
      <c r="E119" s="12" t="s">
        <v>91</v>
      </c>
      <c r="F119" s="12" t="s">
        <v>67</v>
      </c>
      <c r="G119" s="12" t="s">
        <v>69</v>
      </c>
      <c r="H119" s="12" t="s">
        <v>71</v>
      </c>
      <c r="I119" s="12" t="s">
        <v>7</v>
      </c>
      <c r="J119" s="12"/>
      <c r="K119" s="26"/>
      <c r="L119" s="9">
        <v>284988</v>
      </c>
      <c r="M119" s="9">
        <v>284988</v>
      </c>
      <c r="N119" s="9">
        <v>284988</v>
      </c>
    </row>
    <row r="120" spans="1:15" s="6" customFormat="1" ht="18.75" hidden="1" customHeight="1">
      <c r="A120" s="28" t="s">
        <v>95</v>
      </c>
      <c r="B120" s="12" t="s">
        <v>16</v>
      </c>
      <c r="C120" s="28" t="s">
        <v>13</v>
      </c>
      <c r="D120" s="28" t="s">
        <v>26</v>
      </c>
      <c r="E120" s="12" t="s">
        <v>91</v>
      </c>
      <c r="F120" s="12" t="s">
        <v>67</v>
      </c>
      <c r="G120" s="12" t="s">
        <v>69</v>
      </c>
      <c r="H120" s="12" t="s">
        <v>71</v>
      </c>
      <c r="I120" s="12" t="s">
        <v>7</v>
      </c>
      <c r="J120" s="12"/>
      <c r="K120" s="26"/>
      <c r="L120" s="9">
        <v>9776</v>
      </c>
      <c r="M120" s="9">
        <v>10275</v>
      </c>
      <c r="N120" s="9">
        <v>10799</v>
      </c>
    </row>
    <row r="121" spans="1:15" s="6" customFormat="1" ht="18.75" hidden="1" customHeight="1">
      <c r="A121" s="28" t="s">
        <v>96</v>
      </c>
      <c r="B121" s="12" t="s">
        <v>16</v>
      </c>
      <c r="C121" s="28" t="s">
        <v>13</v>
      </c>
      <c r="D121" s="28" t="s">
        <v>26</v>
      </c>
      <c r="E121" s="12" t="s">
        <v>91</v>
      </c>
      <c r="F121" s="12" t="s">
        <v>67</v>
      </c>
      <c r="G121" s="12" t="s">
        <v>69</v>
      </c>
      <c r="H121" s="12" t="s">
        <v>71</v>
      </c>
      <c r="I121" s="12" t="s">
        <v>7</v>
      </c>
      <c r="J121" s="12"/>
      <c r="K121" s="26"/>
      <c r="L121" s="9">
        <v>13500</v>
      </c>
      <c r="M121" s="9">
        <v>26239</v>
      </c>
      <c r="N121" s="9">
        <v>32098</v>
      </c>
    </row>
    <row r="122" spans="1:15" s="6" customFormat="1" ht="18.75" hidden="1" customHeight="1">
      <c r="A122" s="28" t="s">
        <v>97</v>
      </c>
      <c r="B122" s="12" t="s">
        <v>16</v>
      </c>
      <c r="C122" s="28" t="s">
        <v>13</v>
      </c>
      <c r="D122" s="28" t="s">
        <v>26</v>
      </c>
      <c r="E122" s="12" t="s">
        <v>91</v>
      </c>
      <c r="F122" s="12" t="s">
        <v>67</v>
      </c>
      <c r="G122" s="12" t="s">
        <v>69</v>
      </c>
      <c r="H122" s="12" t="s">
        <v>71</v>
      </c>
      <c r="I122" s="12" t="s">
        <v>7</v>
      </c>
      <c r="J122" s="12"/>
      <c r="K122" s="26"/>
      <c r="L122" s="9">
        <v>36923</v>
      </c>
      <c r="M122" s="9">
        <v>20551</v>
      </c>
      <c r="N122" s="9">
        <v>27398</v>
      </c>
    </row>
    <row r="123" spans="1:15" s="6" customFormat="1" ht="18.75" hidden="1" customHeight="1">
      <c r="A123" s="28" t="s">
        <v>85</v>
      </c>
      <c r="B123" s="12" t="s">
        <v>16</v>
      </c>
      <c r="C123" s="28" t="s">
        <v>13</v>
      </c>
      <c r="D123" s="28" t="s">
        <v>26</v>
      </c>
      <c r="E123" s="12" t="s">
        <v>91</v>
      </c>
      <c r="F123" s="12" t="s">
        <v>67</v>
      </c>
      <c r="G123" s="12" t="s">
        <v>69</v>
      </c>
      <c r="H123" s="12" t="s">
        <v>71</v>
      </c>
      <c r="I123" s="12" t="s">
        <v>27</v>
      </c>
      <c r="J123" s="12"/>
      <c r="K123" s="26"/>
      <c r="L123" s="9">
        <v>0</v>
      </c>
      <c r="M123" s="9">
        <v>0</v>
      </c>
      <c r="N123" s="9">
        <v>1242</v>
      </c>
    </row>
    <row r="124" spans="1:15" s="6" customFormat="1" ht="18.75" hidden="1" customHeight="1">
      <c r="A124" s="28" t="s">
        <v>98</v>
      </c>
      <c r="B124" s="12" t="s">
        <v>16</v>
      </c>
      <c r="C124" s="28" t="s">
        <v>13</v>
      </c>
      <c r="D124" s="28" t="s">
        <v>26</v>
      </c>
      <c r="E124" s="12" t="s">
        <v>91</v>
      </c>
      <c r="F124" s="12" t="s">
        <v>67</v>
      </c>
      <c r="G124" s="12" t="s">
        <v>69</v>
      </c>
      <c r="H124" s="12" t="s">
        <v>71</v>
      </c>
      <c r="I124" s="12" t="s">
        <v>27</v>
      </c>
      <c r="J124" s="12"/>
      <c r="K124" s="26"/>
      <c r="L124" s="9">
        <v>276</v>
      </c>
      <c r="M124" s="9">
        <v>0</v>
      </c>
      <c r="N124" s="9">
        <v>0</v>
      </c>
    </row>
    <row r="125" spans="1:15" s="6" customFormat="1" ht="18.75" hidden="1" customHeight="1">
      <c r="A125" s="28" t="s">
        <v>98</v>
      </c>
      <c r="B125" s="12" t="s">
        <v>16</v>
      </c>
      <c r="C125" s="28" t="s">
        <v>13</v>
      </c>
      <c r="D125" s="28" t="s">
        <v>26</v>
      </c>
      <c r="E125" s="12" t="s">
        <v>91</v>
      </c>
      <c r="F125" s="12" t="s">
        <v>67</v>
      </c>
      <c r="G125" s="12" t="s">
        <v>69</v>
      </c>
      <c r="H125" s="12" t="s">
        <v>71</v>
      </c>
      <c r="I125" s="12" t="s">
        <v>27</v>
      </c>
      <c r="J125" s="12"/>
      <c r="K125" s="26"/>
      <c r="L125" s="9"/>
      <c r="M125" s="9">
        <v>0</v>
      </c>
      <c r="N125" s="9">
        <v>500</v>
      </c>
    </row>
    <row r="126" spans="1:15" s="6" customFormat="1" ht="18.75" hidden="1" customHeight="1">
      <c r="A126" s="28" t="s">
        <v>99</v>
      </c>
      <c r="B126" s="12" t="s">
        <v>16</v>
      </c>
      <c r="C126" s="28" t="s">
        <v>13</v>
      </c>
      <c r="D126" s="28" t="s">
        <v>26</v>
      </c>
      <c r="E126" s="12" t="s">
        <v>91</v>
      </c>
      <c r="F126" s="12" t="s">
        <v>67</v>
      </c>
      <c r="G126" s="12" t="s">
        <v>69</v>
      </c>
      <c r="H126" s="12" t="s">
        <v>71</v>
      </c>
      <c r="I126" s="12" t="s">
        <v>27</v>
      </c>
      <c r="J126" s="12"/>
      <c r="K126" s="26"/>
      <c r="L126" s="9">
        <v>604</v>
      </c>
      <c r="M126" s="9">
        <v>0</v>
      </c>
      <c r="N126" s="9">
        <v>0</v>
      </c>
    </row>
    <row r="127" spans="1:15" s="6" customFormat="1" ht="18.75" hidden="1" customHeight="1">
      <c r="A127" s="28" t="s">
        <v>100</v>
      </c>
      <c r="B127" s="12" t="s">
        <v>16</v>
      </c>
      <c r="C127" s="28" t="s">
        <v>13</v>
      </c>
      <c r="D127" s="28" t="s">
        <v>26</v>
      </c>
      <c r="E127" s="12" t="s">
        <v>91</v>
      </c>
      <c r="F127" s="12" t="s">
        <v>67</v>
      </c>
      <c r="G127" s="12" t="s">
        <v>69</v>
      </c>
      <c r="H127" s="12" t="s">
        <v>71</v>
      </c>
      <c r="I127" s="12" t="s">
        <v>27</v>
      </c>
      <c r="J127" s="12"/>
      <c r="K127" s="26"/>
      <c r="L127" s="9">
        <v>192</v>
      </c>
      <c r="M127" s="9">
        <v>0</v>
      </c>
      <c r="N127" s="9">
        <v>0</v>
      </c>
    </row>
    <row r="128" spans="1:15" s="6" customFormat="1" ht="18.75" hidden="1" customHeight="1">
      <c r="A128" s="28" t="s">
        <v>101</v>
      </c>
      <c r="B128" s="12" t="s">
        <v>16</v>
      </c>
      <c r="C128" s="28" t="s">
        <v>13</v>
      </c>
      <c r="D128" s="28" t="s">
        <v>26</v>
      </c>
      <c r="E128" s="12" t="s">
        <v>91</v>
      </c>
      <c r="F128" s="12" t="s">
        <v>67</v>
      </c>
      <c r="G128" s="12" t="s">
        <v>69</v>
      </c>
      <c r="H128" s="12" t="s">
        <v>71</v>
      </c>
      <c r="I128" s="12" t="s">
        <v>27</v>
      </c>
      <c r="J128" s="12"/>
      <c r="K128" s="26"/>
      <c r="L128" s="9">
        <v>21508</v>
      </c>
      <c r="M128" s="9">
        <v>21508</v>
      </c>
      <c r="N128" s="9">
        <v>13104</v>
      </c>
    </row>
    <row r="129" spans="1:14" s="6" customFormat="1" ht="18.75" hidden="1" customHeight="1">
      <c r="A129" s="28" t="s">
        <v>102</v>
      </c>
      <c r="B129" s="12" t="s">
        <v>16</v>
      </c>
      <c r="C129" s="28" t="s">
        <v>13</v>
      </c>
      <c r="D129" s="28" t="s">
        <v>26</v>
      </c>
      <c r="E129" s="12" t="s">
        <v>91</v>
      </c>
      <c r="F129" s="12" t="s">
        <v>67</v>
      </c>
      <c r="G129" s="12" t="s">
        <v>69</v>
      </c>
      <c r="H129" s="12" t="s">
        <v>71</v>
      </c>
      <c r="I129" s="12" t="s">
        <v>27</v>
      </c>
      <c r="J129" s="12"/>
      <c r="K129" s="26"/>
      <c r="L129" s="9">
        <v>336</v>
      </c>
      <c r="M129" s="9">
        <v>0</v>
      </c>
      <c r="N129" s="9">
        <v>0</v>
      </c>
    </row>
    <row r="130" spans="1:14" s="6" customFormat="1" ht="18" hidden="1" customHeight="1">
      <c r="A130" s="28" t="s">
        <v>102</v>
      </c>
      <c r="B130" s="12" t="s">
        <v>16</v>
      </c>
      <c r="C130" s="28" t="s">
        <v>13</v>
      </c>
      <c r="D130" s="28" t="s">
        <v>26</v>
      </c>
      <c r="E130" s="12" t="s">
        <v>91</v>
      </c>
      <c r="F130" s="12" t="s">
        <v>67</v>
      </c>
      <c r="G130" s="12" t="s">
        <v>69</v>
      </c>
      <c r="H130" s="12" t="s">
        <v>71</v>
      </c>
      <c r="I130" s="12" t="s">
        <v>27</v>
      </c>
      <c r="J130" s="12"/>
      <c r="K130" s="26"/>
      <c r="L130" s="9">
        <v>0</v>
      </c>
      <c r="M130" s="9">
        <v>2300</v>
      </c>
      <c r="N130" s="9">
        <v>0</v>
      </c>
    </row>
    <row r="131" spans="1:14" s="6" customFormat="1" ht="18.75" hidden="1" customHeight="1">
      <c r="A131" s="28" t="s">
        <v>103</v>
      </c>
      <c r="B131" s="12" t="s">
        <v>16</v>
      </c>
      <c r="C131" s="28" t="s">
        <v>13</v>
      </c>
      <c r="D131" s="28" t="s">
        <v>26</v>
      </c>
      <c r="E131" s="12" t="s">
        <v>91</v>
      </c>
      <c r="F131" s="12" t="s">
        <v>67</v>
      </c>
      <c r="G131" s="12" t="s">
        <v>69</v>
      </c>
      <c r="H131" s="12" t="s">
        <v>71</v>
      </c>
      <c r="I131" s="12" t="s">
        <v>27</v>
      </c>
      <c r="J131" s="12"/>
      <c r="K131" s="26"/>
      <c r="L131" s="9">
        <v>6000</v>
      </c>
      <c r="M131" s="9"/>
      <c r="N131" s="9"/>
    </row>
    <row r="132" spans="1:14" s="6" customFormat="1" ht="18.75" hidden="1" customHeight="1">
      <c r="A132" s="28" t="s">
        <v>103</v>
      </c>
      <c r="B132" s="12" t="s">
        <v>16</v>
      </c>
      <c r="C132" s="28" t="s">
        <v>13</v>
      </c>
      <c r="D132" s="28" t="s">
        <v>26</v>
      </c>
      <c r="E132" s="12" t="s">
        <v>91</v>
      </c>
      <c r="F132" s="12" t="s">
        <v>67</v>
      </c>
      <c r="G132" s="12" t="s">
        <v>69</v>
      </c>
      <c r="H132" s="12" t="s">
        <v>71</v>
      </c>
      <c r="I132" s="12" t="s">
        <v>27</v>
      </c>
      <c r="J132" s="12"/>
      <c r="K132" s="26"/>
      <c r="L132" s="9"/>
      <c r="M132" s="9">
        <v>4757</v>
      </c>
      <c r="N132" s="9">
        <v>5000</v>
      </c>
    </row>
    <row r="133" spans="1:14" s="6" customFormat="1" ht="18.75" hidden="1" customHeight="1">
      <c r="A133" s="28" t="s">
        <v>104</v>
      </c>
      <c r="B133" s="12" t="s">
        <v>16</v>
      </c>
      <c r="C133" s="28" t="s">
        <v>13</v>
      </c>
      <c r="D133" s="28" t="s">
        <v>26</v>
      </c>
      <c r="E133" s="12" t="s">
        <v>91</v>
      </c>
      <c r="F133" s="12" t="s">
        <v>67</v>
      </c>
      <c r="G133" s="12" t="s">
        <v>69</v>
      </c>
      <c r="H133" s="12" t="s">
        <v>71</v>
      </c>
      <c r="I133" s="12" t="s">
        <v>28</v>
      </c>
      <c r="J133" s="12"/>
      <c r="K133" s="26"/>
      <c r="L133" s="9">
        <v>5267</v>
      </c>
      <c r="M133" s="9">
        <v>0</v>
      </c>
      <c r="N133" s="9">
        <v>0</v>
      </c>
    </row>
    <row r="134" spans="1:14" s="6" customFormat="1" ht="18.75" hidden="1" customHeight="1">
      <c r="A134" s="28" t="s">
        <v>104</v>
      </c>
      <c r="B134" s="12" t="s">
        <v>16</v>
      </c>
      <c r="C134" s="28" t="s">
        <v>13</v>
      </c>
      <c r="D134" s="28" t="s">
        <v>26</v>
      </c>
      <c r="E134" s="12" t="s">
        <v>91</v>
      </c>
      <c r="F134" s="12" t="s">
        <v>67</v>
      </c>
      <c r="G134" s="12" t="s">
        <v>69</v>
      </c>
      <c r="H134" s="12" t="s">
        <v>71</v>
      </c>
      <c r="I134" s="12" t="s">
        <v>28</v>
      </c>
      <c r="J134" s="12"/>
      <c r="K134" s="26"/>
      <c r="L134" s="9">
        <v>0</v>
      </c>
      <c r="M134" s="9">
        <v>18272</v>
      </c>
      <c r="N134" s="9">
        <v>0</v>
      </c>
    </row>
    <row r="135" spans="1:14" s="6" customFormat="1" ht="18.75" hidden="1" customHeight="1">
      <c r="A135" s="28" t="s">
        <v>105</v>
      </c>
      <c r="B135" s="12" t="s">
        <v>16</v>
      </c>
      <c r="C135" s="28" t="s">
        <v>13</v>
      </c>
      <c r="D135" s="28" t="s">
        <v>26</v>
      </c>
      <c r="E135" s="12" t="s">
        <v>91</v>
      </c>
      <c r="F135" s="12" t="s">
        <v>67</v>
      </c>
      <c r="G135" s="12" t="s">
        <v>69</v>
      </c>
      <c r="H135" s="12" t="s">
        <v>71</v>
      </c>
      <c r="I135" s="12" t="s">
        <v>28</v>
      </c>
      <c r="J135" s="12"/>
      <c r="K135" s="26"/>
      <c r="L135" s="9">
        <v>3162</v>
      </c>
      <c r="M135" s="9">
        <v>0</v>
      </c>
      <c r="N135" s="9">
        <v>0</v>
      </c>
    </row>
    <row r="136" spans="1:14" s="6" customFormat="1" ht="18.75" hidden="1" customHeight="1">
      <c r="A136" s="28" t="s">
        <v>52</v>
      </c>
      <c r="B136" s="12" t="s">
        <v>16</v>
      </c>
      <c r="C136" s="28" t="s">
        <v>13</v>
      </c>
      <c r="D136" s="28" t="s">
        <v>26</v>
      </c>
      <c r="E136" s="12" t="s">
        <v>53</v>
      </c>
      <c r="F136" s="12"/>
      <c r="G136" s="12"/>
      <c r="H136" s="12"/>
      <c r="I136" s="12"/>
      <c r="J136" s="12"/>
      <c r="K136" s="26"/>
      <c r="L136" s="9" t="e">
        <f>#REF!</f>
        <v>#REF!</v>
      </c>
      <c r="M136" s="9" t="e">
        <f>#REF!</f>
        <v>#REF!</v>
      </c>
      <c r="N136" s="9" t="e">
        <f>#REF!</f>
        <v>#REF!</v>
      </c>
    </row>
    <row r="137" spans="1:14" s="6" customFormat="1" ht="54" customHeight="1">
      <c r="A137" s="12" t="s">
        <v>137</v>
      </c>
      <c r="B137" s="12" t="s">
        <v>16</v>
      </c>
      <c r="C137" s="12" t="s">
        <v>13</v>
      </c>
      <c r="D137" s="12" t="s">
        <v>41</v>
      </c>
      <c r="E137" s="60"/>
      <c r="F137" s="12"/>
      <c r="G137" s="12"/>
      <c r="H137" s="12"/>
      <c r="I137" s="12"/>
      <c r="J137" s="12"/>
      <c r="K137" s="26"/>
      <c r="L137" s="9">
        <f t="shared" ref="L137:N139" si="29">L138</f>
        <v>97032</v>
      </c>
      <c r="M137" s="9">
        <f t="shared" si="29"/>
        <v>97032</v>
      </c>
      <c r="N137" s="9">
        <f t="shared" si="29"/>
        <v>97032</v>
      </c>
    </row>
    <row r="138" spans="1:14" s="6" customFormat="1" ht="90.75" customHeight="1">
      <c r="A138" s="12" t="s">
        <v>136</v>
      </c>
      <c r="B138" s="12" t="s">
        <v>16</v>
      </c>
      <c r="C138" s="12" t="s">
        <v>13</v>
      </c>
      <c r="D138" s="12" t="s">
        <v>41</v>
      </c>
      <c r="E138" s="61">
        <v>1500000000</v>
      </c>
      <c r="F138" s="12"/>
      <c r="G138" s="12"/>
      <c r="H138" s="12"/>
      <c r="I138" s="12"/>
      <c r="J138" s="12"/>
      <c r="K138" s="26"/>
      <c r="L138" s="9">
        <f t="shared" si="29"/>
        <v>97032</v>
      </c>
      <c r="M138" s="9">
        <f t="shared" si="29"/>
        <v>97032</v>
      </c>
      <c r="N138" s="9">
        <f t="shared" si="29"/>
        <v>97032</v>
      </c>
    </row>
    <row r="139" spans="1:14" s="6" customFormat="1" ht="81.75" customHeight="1">
      <c r="A139" s="12" t="s">
        <v>138</v>
      </c>
      <c r="B139" s="12" t="s">
        <v>16</v>
      </c>
      <c r="C139" s="12" t="s">
        <v>13</v>
      </c>
      <c r="D139" s="12" t="s">
        <v>41</v>
      </c>
      <c r="E139" s="61">
        <v>1500000000</v>
      </c>
      <c r="F139" s="12"/>
      <c r="G139" s="12"/>
      <c r="H139" s="12"/>
      <c r="I139" s="12"/>
      <c r="J139" s="12"/>
      <c r="K139" s="26"/>
      <c r="L139" s="9">
        <f>L140</f>
        <v>97032</v>
      </c>
      <c r="M139" s="9">
        <f t="shared" si="29"/>
        <v>97032</v>
      </c>
      <c r="N139" s="9">
        <f t="shared" si="29"/>
        <v>97032</v>
      </c>
    </row>
    <row r="140" spans="1:14" s="6" customFormat="1" ht="47.25" customHeight="1">
      <c r="A140" s="62" t="s">
        <v>52</v>
      </c>
      <c r="B140" s="12" t="s">
        <v>16</v>
      </c>
      <c r="C140" s="12" t="s">
        <v>13</v>
      </c>
      <c r="D140" s="12" t="s">
        <v>41</v>
      </c>
      <c r="E140" s="12" t="s">
        <v>171</v>
      </c>
      <c r="F140" s="12"/>
      <c r="G140" s="12"/>
      <c r="H140" s="12"/>
      <c r="I140" s="12"/>
      <c r="J140" s="12"/>
      <c r="K140" s="26"/>
      <c r="L140" s="9">
        <f>L141</f>
        <v>97032</v>
      </c>
      <c r="M140" s="9">
        <f t="shared" ref="M140:N140" si="30">M141</f>
        <v>97032</v>
      </c>
      <c r="N140" s="9">
        <f t="shared" si="30"/>
        <v>97032</v>
      </c>
    </row>
    <row r="141" spans="1:14" s="6" customFormat="1" ht="45" customHeight="1">
      <c r="A141" s="62" t="s">
        <v>54</v>
      </c>
      <c r="B141" s="12" t="s">
        <v>16</v>
      </c>
      <c r="C141" s="12" t="s">
        <v>13</v>
      </c>
      <c r="D141" s="12" t="s">
        <v>41</v>
      </c>
      <c r="E141" s="12" t="s">
        <v>172</v>
      </c>
      <c r="F141" s="63"/>
      <c r="G141" s="63"/>
      <c r="H141" s="63"/>
      <c r="I141" s="12"/>
      <c r="J141" s="12"/>
      <c r="K141" s="26"/>
      <c r="L141" s="9">
        <f>L142</f>
        <v>97032</v>
      </c>
      <c r="M141" s="9">
        <f>M142</f>
        <v>97032</v>
      </c>
      <c r="N141" s="9">
        <f>N142</f>
        <v>97032</v>
      </c>
    </row>
    <row r="142" spans="1:14" s="6" customFormat="1" ht="46.5" customHeight="1">
      <c r="A142" s="12" t="s">
        <v>139</v>
      </c>
      <c r="B142" s="12" t="s">
        <v>16</v>
      </c>
      <c r="C142" s="12" t="s">
        <v>13</v>
      </c>
      <c r="D142" s="12" t="s">
        <v>41</v>
      </c>
      <c r="E142" s="12" t="s">
        <v>172</v>
      </c>
      <c r="F142" s="12" t="s">
        <v>67</v>
      </c>
      <c r="G142" s="12"/>
      <c r="H142" s="12"/>
      <c r="I142" s="12"/>
      <c r="J142" s="12"/>
      <c r="K142" s="26"/>
      <c r="L142" s="9">
        <f>L143</f>
        <v>97032</v>
      </c>
      <c r="M142" s="9">
        <f t="shared" ref="M142:N142" si="31">M143</f>
        <v>97032</v>
      </c>
      <c r="N142" s="9">
        <f t="shared" si="31"/>
        <v>97032</v>
      </c>
    </row>
    <row r="143" spans="1:14" s="6" customFormat="1" ht="64.5" customHeight="1">
      <c r="A143" s="12" t="s">
        <v>68</v>
      </c>
      <c r="B143" s="12" t="s">
        <v>16</v>
      </c>
      <c r="C143" s="12" t="s">
        <v>13</v>
      </c>
      <c r="D143" s="12" t="s">
        <v>41</v>
      </c>
      <c r="E143" s="12" t="s">
        <v>172</v>
      </c>
      <c r="F143" s="12" t="s">
        <v>67</v>
      </c>
      <c r="G143" s="12" t="s">
        <v>69</v>
      </c>
      <c r="H143" s="12"/>
      <c r="I143" s="12"/>
      <c r="J143" s="12"/>
      <c r="K143" s="26"/>
      <c r="L143" s="9">
        <v>97032</v>
      </c>
      <c r="M143" s="9">
        <v>97032</v>
      </c>
      <c r="N143" s="9">
        <v>97032</v>
      </c>
    </row>
    <row r="144" spans="1:14" s="6" customFormat="1" ht="48.75" customHeight="1">
      <c r="A144" s="28" t="s">
        <v>29</v>
      </c>
      <c r="B144" s="12" t="s">
        <v>16</v>
      </c>
      <c r="C144" s="28" t="s">
        <v>30</v>
      </c>
      <c r="D144" s="28" t="s">
        <v>31</v>
      </c>
      <c r="E144" s="12"/>
      <c r="F144" s="12"/>
      <c r="G144" s="12"/>
      <c r="H144" s="12"/>
      <c r="I144" s="12"/>
      <c r="J144" s="12"/>
      <c r="K144" s="26"/>
      <c r="L144" s="9">
        <f>L145+L155</f>
        <v>511</v>
      </c>
      <c r="M144" s="9">
        <f t="shared" ref="M144:N144" si="32">M145+M155</f>
        <v>846</v>
      </c>
      <c r="N144" s="9">
        <f t="shared" si="32"/>
        <v>846</v>
      </c>
    </row>
    <row r="145" spans="1:14" s="22" customFormat="1" ht="78.75" customHeight="1">
      <c r="A145" s="28" t="s">
        <v>115</v>
      </c>
      <c r="B145" s="12" t="s">
        <v>16</v>
      </c>
      <c r="C145" s="28" t="s">
        <v>30</v>
      </c>
      <c r="D145" s="28" t="s">
        <v>31</v>
      </c>
      <c r="E145" s="12" t="s">
        <v>150</v>
      </c>
      <c r="F145" s="12"/>
      <c r="G145" s="12"/>
      <c r="H145" s="12"/>
      <c r="I145" s="12"/>
      <c r="J145" s="12"/>
      <c r="K145" s="26"/>
      <c r="L145" s="9">
        <f>L147</f>
        <v>511</v>
      </c>
      <c r="M145" s="9">
        <f>M147</f>
        <v>846</v>
      </c>
      <c r="N145" s="9">
        <f>N147</f>
        <v>846</v>
      </c>
    </row>
    <row r="146" spans="1:14" s="20" customFormat="1" ht="76.5" customHeight="1">
      <c r="A146" s="28" t="s">
        <v>192</v>
      </c>
      <c r="B146" s="12" t="s">
        <v>16</v>
      </c>
      <c r="C146" s="28" t="s">
        <v>30</v>
      </c>
      <c r="D146" s="28" t="s">
        <v>31</v>
      </c>
      <c r="E146" s="12" t="s">
        <v>151</v>
      </c>
      <c r="F146" s="12"/>
      <c r="G146" s="12"/>
      <c r="H146" s="12"/>
      <c r="I146" s="12"/>
      <c r="J146" s="12"/>
      <c r="K146" s="26"/>
      <c r="L146" s="9">
        <f t="shared" ref="L146:N150" si="33">L147</f>
        <v>511</v>
      </c>
      <c r="M146" s="9">
        <f t="shared" si="33"/>
        <v>846</v>
      </c>
      <c r="N146" s="9">
        <f t="shared" si="33"/>
        <v>846</v>
      </c>
    </row>
    <row r="147" spans="1:14" s="20" customFormat="1" ht="51.75" customHeight="1">
      <c r="A147" s="28" t="s">
        <v>52</v>
      </c>
      <c r="B147" s="12" t="s">
        <v>16</v>
      </c>
      <c r="C147" s="28" t="s">
        <v>30</v>
      </c>
      <c r="D147" s="28" t="s">
        <v>31</v>
      </c>
      <c r="E147" s="12" t="s">
        <v>152</v>
      </c>
      <c r="F147" s="12"/>
      <c r="G147" s="12"/>
      <c r="H147" s="12"/>
      <c r="I147" s="12"/>
      <c r="J147" s="12"/>
      <c r="K147" s="26"/>
      <c r="L147" s="9">
        <f t="shared" si="33"/>
        <v>511</v>
      </c>
      <c r="M147" s="9">
        <f t="shared" si="33"/>
        <v>846</v>
      </c>
      <c r="N147" s="9">
        <f t="shared" si="33"/>
        <v>846</v>
      </c>
    </row>
    <row r="148" spans="1:14" s="20" customFormat="1" ht="45" customHeight="1">
      <c r="A148" s="28" t="s">
        <v>106</v>
      </c>
      <c r="B148" s="12" t="s">
        <v>16</v>
      </c>
      <c r="C148" s="28" t="s">
        <v>30</v>
      </c>
      <c r="D148" s="28" t="s">
        <v>31</v>
      </c>
      <c r="E148" s="12" t="s">
        <v>168</v>
      </c>
      <c r="F148" s="12"/>
      <c r="G148" s="12"/>
      <c r="H148" s="12"/>
      <c r="I148" s="12"/>
      <c r="J148" s="12"/>
      <c r="K148" s="26"/>
      <c r="L148" s="9">
        <f t="shared" si="33"/>
        <v>511</v>
      </c>
      <c r="M148" s="9">
        <f t="shared" si="33"/>
        <v>846</v>
      </c>
      <c r="N148" s="9">
        <f t="shared" si="33"/>
        <v>846</v>
      </c>
    </row>
    <row r="149" spans="1:14" s="20" customFormat="1" ht="64.5" customHeight="1">
      <c r="A149" s="57" t="s">
        <v>92</v>
      </c>
      <c r="B149" s="12" t="s">
        <v>16</v>
      </c>
      <c r="C149" s="28" t="s">
        <v>30</v>
      </c>
      <c r="D149" s="28" t="s">
        <v>31</v>
      </c>
      <c r="E149" s="12" t="s">
        <v>168</v>
      </c>
      <c r="F149" s="12" t="s">
        <v>67</v>
      </c>
      <c r="G149" s="12"/>
      <c r="H149" s="12"/>
      <c r="I149" s="12"/>
      <c r="J149" s="12"/>
      <c r="K149" s="26"/>
      <c r="L149" s="9">
        <f t="shared" si="33"/>
        <v>511</v>
      </c>
      <c r="M149" s="9">
        <f t="shared" si="33"/>
        <v>846</v>
      </c>
      <c r="N149" s="9">
        <f t="shared" si="33"/>
        <v>846</v>
      </c>
    </row>
    <row r="150" spans="1:14" s="20" customFormat="1" ht="66" customHeight="1">
      <c r="A150" s="55" t="s">
        <v>68</v>
      </c>
      <c r="B150" s="12" t="s">
        <v>16</v>
      </c>
      <c r="C150" s="28" t="s">
        <v>30</v>
      </c>
      <c r="D150" s="28" t="s">
        <v>31</v>
      </c>
      <c r="E150" s="12" t="s">
        <v>168</v>
      </c>
      <c r="F150" s="12" t="s">
        <v>67</v>
      </c>
      <c r="G150" s="12" t="s">
        <v>69</v>
      </c>
      <c r="H150" s="12"/>
      <c r="I150" s="12"/>
      <c r="J150" s="12"/>
      <c r="K150" s="26"/>
      <c r="L150" s="9">
        <f t="shared" si="33"/>
        <v>511</v>
      </c>
      <c r="M150" s="9">
        <f t="shared" si="33"/>
        <v>846</v>
      </c>
      <c r="N150" s="9">
        <f t="shared" si="33"/>
        <v>846</v>
      </c>
    </row>
    <row r="151" spans="1:14" s="20" customFormat="1" ht="60.75" customHeight="1">
      <c r="A151" s="28" t="s">
        <v>84</v>
      </c>
      <c r="B151" s="12" t="s">
        <v>16</v>
      </c>
      <c r="C151" s="28" t="s">
        <v>30</v>
      </c>
      <c r="D151" s="28" t="s">
        <v>31</v>
      </c>
      <c r="E151" s="12" t="s">
        <v>168</v>
      </c>
      <c r="F151" s="12" t="s">
        <v>67</v>
      </c>
      <c r="G151" s="12" t="s">
        <v>69</v>
      </c>
      <c r="H151" s="12" t="s">
        <v>71</v>
      </c>
      <c r="I151" s="12"/>
      <c r="J151" s="12"/>
      <c r="K151" s="26"/>
      <c r="L151" s="9">
        <f>438+73</f>
        <v>511</v>
      </c>
      <c r="M151" s="9">
        <f>438+408</f>
        <v>846</v>
      </c>
      <c r="N151" s="9">
        <f>438+408</f>
        <v>846</v>
      </c>
    </row>
    <row r="152" spans="1:14" s="6" customFormat="1" ht="18.75" hidden="1" customHeight="1">
      <c r="A152" s="45" t="s">
        <v>108</v>
      </c>
      <c r="B152" s="7" t="s">
        <v>16</v>
      </c>
      <c r="C152" s="29" t="s">
        <v>30</v>
      </c>
      <c r="D152" s="29" t="s">
        <v>31</v>
      </c>
      <c r="E152" s="7" t="s">
        <v>107</v>
      </c>
      <c r="F152" s="7" t="s">
        <v>67</v>
      </c>
      <c r="G152" s="7" t="s">
        <v>69</v>
      </c>
      <c r="H152" s="7" t="s">
        <v>71</v>
      </c>
      <c r="I152" s="7" t="s">
        <v>7</v>
      </c>
      <c r="J152" s="7"/>
      <c r="K152" s="18"/>
      <c r="L152" s="8">
        <v>467</v>
      </c>
      <c r="M152" s="8">
        <v>491</v>
      </c>
      <c r="N152" s="8">
        <v>516</v>
      </c>
    </row>
    <row r="153" spans="1:14" s="6" customFormat="1" ht="18.75" hidden="1" customHeight="1">
      <c r="A153" s="46" t="s">
        <v>109</v>
      </c>
      <c r="B153" s="47"/>
      <c r="C153" s="47"/>
      <c r="D153" s="47"/>
      <c r="E153" s="48"/>
      <c r="F153" s="64"/>
      <c r="G153" s="65"/>
      <c r="H153" s="65"/>
      <c r="I153" s="65"/>
      <c r="J153" s="65"/>
      <c r="K153" s="66"/>
      <c r="L153" s="40" t="e">
        <f>L144+L36+L20</f>
        <v>#REF!</v>
      </c>
      <c r="M153" s="40" t="e">
        <f>M144+M36+M20</f>
        <v>#REF!</v>
      </c>
      <c r="N153" s="40" t="e">
        <f>N144+N36+N20</f>
        <v>#REF!</v>
      </c>
    </row>
    <row r="154" spans="1:14" s="6" customFormat="1" ht="18.75" hidden="1" customHeight="1">
      <c r="A154" s="41"/>
      <c r="B154" s="41"/>
      <c r="C154" s="41"/>
      <c r="D154" s="41"/>
      <c r="E154" s="49"/>
      <c r="F154" s="41"/>
      <c r="G154" s="41"/>
      <c r="H154" s="41"/>
      <c r="I154" s="41"/>
      <c r="J154" s="41"/>
      <c r="K154" s="41"/>
      <c r="L154" s="41"/>
      <c r="M154" s="41"/>
      <c r="N154" s="41"/>
    </row>
    <row r="155" spans="1:14" ht="27.6" hidden="1">
      <c r="A155" s="28" t="s">
        <v>46</v>
      </c>
      <c r="B155" s="12" t="s">
        <v>16</v>
      </c>
      <c r="C155" s="28" t="s">
        <v>30</v>
      </c>
      <c r="D155" s="28" t="s">
        <v>31</v>
      </c>
      <c r="E155" s="12" t="s">
        <v>166</v>
      </c>
      <c r="F155" s="12"/>
      <c r="G155" s="12"/>
      <c r="H155" s="12"/>
      <c r="I155" s="12"/>
      <c r="J155" s="12"/>
      <c r="K155" s="26"/>
      <c r="L155" s="9">
        <f>L158</f>
        <v>0</v>
      </c>
      <c r="M155" s="9">
        <f>M156</f>
        <v>0</v>
      </c>
      <c r="N155" s="9">
        <f>N156</f>
        <v>0</v>
      </c>
    </row>
    <row r="156" spans="1:14" ht="36" hidden="1">
      <c r="A156" s="21" t="s">
        <v>68</v>
      </c>
      <c r="B156" s="12" t="s">
        <v>16</v>
      </c>
      <c r="C156" s="28" t="s">
        <v>30</v>
      </c>
      <c r="D156" s="28" t="s">
        <v>31</v>
      </c>
      <c r="E156" s="12" t="s">
        <v>169</v>
      </c>
      <c r="F156" s="12" t="s">
        <v>67</v>
      </c>
      <c r="G156" s="12" t="s">
        <v>69</v>
      </c>
      <c r="H156" s="12"/>
      <c r="I156" s="12"/>
      <c r="J156" s="12"/>
      <c r="K156" s="26"/>
      <c r="L156" s="9">
        <f t="shared" ref="L156:N156" si="34">L157</f>
        <v>0</v>
      </c>
      <c r="M156" s="9">
        <f t="shared" si="34"/>
        <v>0</v>
      </c>
      <c r="N156" s="9">
        <f t="shared" si="34"/>
        <v>0</v>
      </c>
    </row>
    <row r="157" spans="1:14" ht="36" hidden="1">
      <c r="A157" s="24" t="s">
        <v>84</v>
      </c>
      <c r="B157" s="12" t="s">
        <v>16</v>
      </c>
      <c r="C157" s="28" t="s">
        <v>30</v>
      </c>
      <c r="D157" s="28" t="s">
        <v>31</v>
      </c>
      <c r="E157" s="12" t="s">
        <v>169</v>
      </c>
      <c r="F157" s="12" t="s">
        <v>67</v>
      </c>
      <c r="G157" s="12" t="s">
        <v>69</v>
      </c>
      <c r="H157" s="12" t="s">
        <v>71</v>
      </c>
      <c r="I157" s="12"/>
      <c r="J157" s="12"/>
      <c r="K157" s="26"/>
      <c r="L157" s="9">
        <v>0</v>
      </c>
      <c r="M157" s="9">
        <v>0</v>
      </c>
      <c r="N157" s="9">
        <v>0</v>
      </c>
    </row>
    <row r="158" spans="1:14">
      <c r="L158" s="13"/>
      <c r="M158" s="13"/>
      <c r="N158" s="13"/>
    </row>
  </sheetData>
  <mergeCells count="13">
    <mergeCell ref="H1:N1"/>
    <mergeCell ref="H2:N2"/>
    <mergeCell ref="A8:N8"/>
    <mergeCell ref="A9:N9"/>
    <mergeCell ref="H5:N5"/>
    <mergeCell ref="H6:N6"/>
    <mergeCell ref="F153:K153"/>
    <mergeCell ref="H3:N3"/>
    <mergeCell ref="H4:N4"/>
    <mergeCell ref="A10:N10"/>
    <mergeCell ref="A11:N11"/>
    <mergeCell ref="B13:K13"/>
    <mergeCell ref="L13:N13"/>
  </mergeCells>
  <pageMargins left="1.3779527559055118" right="0.23622047244094491" top="0.39370078740157483" bottom="0.39370078740157483" header="0.23622047244094491" footer="0.31496062992125984"/>
  <pageSetup paperSize="9" scale="59" orientation="portrait" r:id="rId1"/>
  <rowBreaks count="2" manualBreakCount="2">
    <brk id="31" max="16383" man="1"/>
    <brk id="5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ГРБС 20116,17,18</vt:lpstr>
      <vt:lpstr>Лист1</vt:lpstr>
      <vt:lpstr>'ГРБС 20116,17,18'!Заголовки_для_печати</vt:lpstr>
      <vt:lpstr>'ГРБС 20116,17,18'!Область_печати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2009-04-22T05:52:25Z</cp:lastPrinted>
  <dcterms:created xsi:type="dcterms:W3CDTF">2006-09-28T05:33:49Z</dcterms:created>
  <dcterms:modified xsi:type="dcterms:W3CDTF">2018-05-08T09:14:35Z</dcterms:modified>
</cp:coreProperties>
</file>