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2760" windowWidth="12810" windowHeight="9705" activeTab="0"/>
  </bookViews>
  <sheets>
    <sheet name="Отчет " sheetId="1" r:id="rId1"/>
    <sheet name="Платные услуги" sheetId="2" r:id="rId2"/>
    <sheet name="Ф. к год отч." sheetId="3" r:id="rId3"/>
    <sheet name="Ф. к год отчету по проверкам" sheetId="4" r:id="rId4"/>
  </sheets>
  <definedNames>
    <definedName name="_xlnm._FilterDatabase" localSheetId="0" hidden="1">'Отчет '!$A$4:$F$167</definedName>
    <definedName name="_xlnm.Print_Titles" localSheetId="0">'Отчет '!$4:$5</definedName>
    <definedName name="_xlnm.Print_Area" localSheetId="0">'Отчет '!$A$2:$P$168</definedName>
    <definedName name="_xlnm.Print_Area" localSheetId="1">'Платные услуги'!$A$1:$I$38</definedName>
  </definedNames>
  <calcPr fullCalcOnLoad="1" fullPrecision="0"/>
</workbook>
</file>

<file path=xl/comments1.xml><?xml version="1.0" encoding="utf-8"?>
<comments xmlns="http://schemas.openxmlformats.org/spreadsheetml/2006/main">
  <authors>
    <author>Ерастова Светлана</author>
    <author>Ерастова Светлана Васильевна</author>
  </authors>
  <commentList>
    <comment ref="R74" authorId="0">
      <text>
        <r>
          <rPr>
            <b/>
            <sz val="8"/>
            <rFont val="Tahoma"/>
            <family val="2"/>
          </rPr>
          <t>Ерастова Светлана:</t>
        </r>
        <r>
          <rPr>
            <sz val="8"/>
            <rFont val="Tahoma"/>
            <family val="2"/>
          </rPr>
          <t xml:space="preserve">
цхто всего
</t>
        </r>
      </text>
    </comment>
    <comment ref="S74" authorId="0">
      <text>
        <r>
          <rPr>
            <b/>
            <sz val="8"/>
            <rFont val="Tahoma"/>
            <family val="2"/>
          </rPr>
          <t>Ерастова Светлана:</t>
        </r>
        <r>
          <rPr>
            <sz val="8"/>
            <rFont val="Tahoma"/>
            <family val="2"/>
          </rPr>
          <t xml:space="preserve">
цхто область
</t>
        </r>
      </text>
    </comment>
    <comment ref="R75" authorId="0">
      <text>
        <r>
          <rPr>
            <b/>
            <sz val="8"/>
            <rFont val="Tahoma"/>
            <family val="2"/>
          </rPr>
          <t>Ерастова Светлана:</t>
        </r>
        <r>
          <rPr>
            <sz val="8"/>
            <rFont val="Tahoma"/>
            <family val="2"/>
          </rPr>
          <t xml:space="preserve">
цхто без обл.ср.</t>
        </r>
      </text>
    </comment>
    <comment ref="E173" authorId="1">
      <text>
        <r>
          <rPr>
            <b/>
            <sz val="9"/>
            <rFont val="Tahoma"/>
            <family val="0"/>
          </rPr>
          <t>Ерастова Светлана Васильевна:</t>
        </r>
        <r>
          <rPr>
            <sz val="9"/>
            <rFont val="Tahoma"/>
            <family val="0"/>
          </rPr>
          <t xml:space="preserve">
без присяжных
</t>
        </r>
      </text>
    </comment>
  </commentList>
</comments>
</file>

<file path=xl/sharedStrings.xml><?xml version="1.0" encoding="utf-8"?>
<sst xmlns="http://schemas.openxmlformats.org/spreadsheetml/2006/main" count="876" uniqueCount="221">
  <si>
    <t xml:space="preserve">Мероприятия в сфере  проведения выборов </t>
  </si>
  <si>
    <t>990 00 04590</t>
  </si>
  <si>
    <t>Обеспечение проведения выборов и референдумов</t>
  </si>
  <si>
    <t>170 00 00000</t>
  </si>
  <si>
    <t>170 00 04000</t>
  </si>
  <si>
    <t>170 00 04040</t>
  </si>
  <si>
    <t>Иные выплаты населению</t>
  </si>
  <si>
    <t>Учреждения, осуществляющие деятельность в сфере общегосударственного управления</t>
  </si>
  <si>
    <t>Учреждения, осуществляющие деятельность в сфере обеспечения хозяйственного обслуживания</t>
  </si>
  <si>
    <t>Организация деятельности в сфере архивного дела</t>
  </si>
  <si>
    <t>Код субсидии</t>
  </si>
  <si>
    <t>2001</t>
  </si>
  <si>
    <t>Муниципальная программа «Создание условий для развития туризма на территории городского округа Тольятти на 2014-2020гг.»</t>
  </si>
  <si>
    <t>260 00 00000</t>
  </si>
  <si>
    <t>260 00 04000</t>
  </si>
  <si>
    <t>Мероприятия в сфере национальной экономики</t>
  </si>
  <si>
    <t>260 00 04070</t>
  </si>
  <si>
    <t>Другие вопросы в области средств массовой информации</t>
  </si>
  <si>
    <t>229 00 02000</t>
  </si>
  <si>
    <t xml:space="preserve">Учреждения, осуществляющие деятельность в сфере средств массовой информации </t>
  </si>
  <si>
    <t>229 00 02080</t>
  </si>
  <si>
    <t>211</t>
  </si>
  <si>
    <t>213</t>
  </si>
  <si>
    <t>221</t>
  </si>
  <si>
    <t>225</t>
  </si>
  <si>
    <t>226</t>
  </si>
  <si>
    <t>Заработная плата</t>
  </si>
  <si>
    <t>Услуги связи</t>
  </si>
  <si>
    <t>ДОХОДЫ ПО ВИДАМ</t>
  </si>
  <si>
    <t>РАСХОДЫ ПО ВИДАМ</t>
  </si>
  <si>
    <t>ПР</t>
  </si>
  <si>
    <t>ЦСР</t>
  </si>
  <si>
    <t>ВР</t>
  </si>
  <si>
    <t xml:space="preserve">% исполнения </t>
  </si>
  <si>
    <t>к кассовому плану</t>
  </si>
  <si>
    <t>КОСГУ</t>
  </si>
  <si>
    <t>Кассовый план                     (целых ед.)</t>
  </si>
  <si>
    <t>Кассовое исполнение (целых ед.)</t>
  </si>
  <si>
    <t>Всего</t>
  </si>
  <si>
    <t>Уплата налогов, сборов и иных платежей</t>
  </si>
  <si>
    <t>к утвержден-ному плану</t>
  </si>
  <si>
    <t>КВР</t>
  </si>
  <si>
    <t>111</t>
  </si>
  <si>
    <t>119</t>
  </si>
  <si>
    <t>244</t>
  </si>
  <si>
    <t>360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</si>
  <si>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</si>
  <si>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</si>
  <si>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</si>
  <si>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01</t>
  </si>
  <si>
    <t>Непрограммное направление расходов</t>
  </si>
  <si>
    <t>990 00 00000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</si>
  <si>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</si>
  <si>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</si>
  <si>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</si>
  <si>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Центральный аппарат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</si>
  <si>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</si>
  <si>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</si>
  <si>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</si>
  <si>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</si>
  <si>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</si>
  <si>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</si>
  <si>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 xml:space="preserve">Уплата налогов, сборов и иных платежей                    </t>
  </si>
  <si>
    <t>850</t>
  </si>
  <si>
    <t>Другие общегосударственные вопросы</t>
  </si>
  <si>
    <t>13</t>
  </si>
  <si>
    <t>Мероприятия в установленной сфере деятельности</t>
  </si>
  <si>
    <t>Мероприятия, направленные на развитие муниципальной службы</t>
  </si>
  <si>
    <t>990 00 04000</t>
  </si>
  <si>
    <t>Мероприятия в сфере общегосударственного управления</t>
  </si>
  <si>
    <t>220 00 00000</t>
  </si>
  <si>
    <t>Мероприятия, не вошедшие в подпрограммы</t>
  </si>
  <si>
    <t>229 00 00000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</si>
  <si>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</si>
  <si>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</si>
  <si>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Социальное обеспечение и иные выплаты населению</t>
  </si>
  <si>
    <t>300</t>
  </si>
  <si>
    <t>Субвенции</t>
  </si>
  <si>
    <t>Организация деятельности в сфере охраны окружающей среды</t>
  </si>
  <si>
    <t>Осуществление деятельности по опеке и попечительству над несовершеннолетними лицами, социальному обслуживанию и социальной поддержке семьи, материнства и детства</t>
  </si>
  <si>
    <t>Меры по осуществлению деятельности по опеке и попечительству в отношении совершеннолетних граждан</t>
  </si>
  <si>
    <t>в том числе средства выше-стоящих бюджетов</t>
  </si>
  <si>
    <t>Утвержденные бюджетные ассигнования  на год 
(целых ед.)</t>
  </si>
  <si>
    <t>Организация деятельности в сфере охраны труда</t>
  </si>
  <si>
    <t>Расходы на выплаты персоналу казенных учреждений</t>
  </si>
  <si>
    <t>110</t>
  </si>
  <si>
    <t>221 00 00000</t>
  </si>
  <si>
    <t>Предоставление субсидий бюджетным, автономным учреждениям и иным некоммерческим организациям</t>
  </si>
  <si>
    <t>600</t>
  </si>
  <si>
    <t>Финансовое обеспечение деятельности казенных  учреждений</t>
  </si>
  <si>
    <t>07</t>
  </si>
  <si>
    <t>Финансовое обеспечение деятельности бюджетных и автономных учреждений</t>
  </si>
  <si>
    <t>Субсидии бюджетным учреждениям</t>
  </si>
  <si>
    <t>610</t>
  </si>
  <si>
    <t>Другие вопросы в области национальной экономики</t>
  </si>
  <si>
    <t>12</t>
  </si>
  <si>
    <t>Доходы от оказания платных услуг</t>
  </si>
  <si>
    <t>Начисления на выплаты по оплате труда</t>
  </si>
  <si>
    <t>Работы, услуги по содержанию имущества</t>
  </si>
  <si>
    <t>Прочие работы, услуги</t>
  </si>
  <si>
    <t>в том числе:</t>
  </si>
  <si>
    <t>Кассовое исполнение</t>
  </si>
  <si>
    <t xml:space="preserve">Наименование </t>
  </si>
  <si>
    <t>% исполнения к утвержден
ному плану</t>
  </si>
  <si>
    <t xml:space="preserve">Начальник отдела планирования и контроля </t>
  </si>
  <si>
    <t>Организация деятельности в сфере обеспечения жильем отдельных категорий граждан</t>
  </si>
  <si>
    <t>090 00 00000</t>
  </si>
  <si>
    <t>090 00 04000</t>
  </si>
  <si>
    <t>090 00 04040</t>
  </si>
  <si>
    <t>221 00 04000</t>
  </si>
  <si>
    <t>221 00 04050</t>
  </si>
  <si>
    <t>830</t>
  </si>
  <si>
    <t>Исполнение судебных актов</t>
  </si>
  <si>
    <t>цхто</t>
  </si>
  <si>
    <t>223</t>
  </si>
  <si>
    <t>851</t>
  </si>
  <si>
    <t>291</t>
  </si>
  <si>
    <t>852</t>
  </si>
  <si>
    <t>853</t>
  </si>
  <si>
    <t>292</t>
  </si>
  <si>
    <t>220 00 11000</t>
  </si>
  <si>
    <t>220 00 11040</t>
  </si>
  <si>
    <t>220 00 75000</t>
  </si>
  <si>
    <t>220 00 75080</t>
  </si>
  <si>
    <t>220 00 75120</t>
  </si>
  <si>
    <t>220 00 75180</t>
  </si>
  <si>
    <t>220 00 75190</t>
  </si>
  <si>
    <t>220 00 75200</t>
  </si>
  <si>
    <t>220 00 04000</t>
  </si>
  <si>
    <t>220 00 04040</t>
  </si>
  <si>
    <t>220 00 12000</t>
  </si>
  <si>
    <t xml:space="preserve">220 00 12040 </t>
  </si>
  <si>
    <t xml:space="preserve">220 00 12060 </t>
  </si>
  <si>
    <t>220 00 75150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</si>
  <si>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</si>
  <si>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990 00 51200</t>
  </si>
  <si>
    <t xml:space="preserve">Уплата налогов, сборов и иных платежей   </t>
  </si>
  <si>
    <t>923</t>
  </si>
  <si>
    <t>тыс. руб.</t>
  </si>
  <si>
    <t>Итого</t>
  </si>
  <si>
    <t xml:space="preserve">Коммунальные услуги </t>
  </si>
  <si>
    <t>Прочие расходы (налог на имущество)</t>
  </si>
  <si>
    <t xml:space="preserve">Прочие расходы </t>
  </si>
  <si>
    <t>131</t>
  </si>
  <si>
    <t>222 00 04050</t>
  </si>
  <si>
    <t>Страхование</t>
  </si>
  <si>
    <t>227</t>
  </si>
  <si>
    <t>343</t>
  </si>
  <si>
    <t>346</t>
  </si>
  <si>
    <t>990 00 04040</t>
  </si>
  <si>
    <t>Увеличение стоимости горюче-смазочных материалов</t>
  </si>
  <si>
    <t>Доходы поступающие от  выполнения услуг (Расходы за счет доходов, поступающих от выполнения услуг)</t>
  </si>
  <si>
    <t>266</t>
  </si>
  <si>
    <t>Социальные пособия и компенсации персоналу в денежной форме</t>
  </si>
  <si>
    <t>Иные доходы</t>
  </si>
  <si>
    <t>189</t>
  </si>
  <si>
    <t xml:space="preserve">Уплата налогов, сборов и иных платежей  </t>
  </si>
  <si>
    <t>Стимулирующие субсидии на решение вопросов местного значения</t>
  </si>
  <si>
    <t>Стимулирующие субсидии в рамках муниципальных программ и непрограммных направлений деятельности</t>
  </si>
  <si>
    <t>Расходы на выплаты персоналу в целях обеспечения выполнения функций государственными (муниципальными) органами, учреждениями, органами управления государственными внебюджетными фондами</t>
  </si>
  <si>
    <t>220 00 S2000</t>
  </si>
  <si>
    <t>220 00 S2010</t>
  </si>
  <si>
    <t>Муниципальная программа «Культура Тольятти (2019-2023гг.)»</t>
  </si>
  <si>
    <t>010 00 00000</t>
  </si>
  <si>
    <t>010 00 04000</t>
  </si>
  <si>
    <t>010 00 04040</t>
  </si>
  <si>
    <t>247</t>
  </si>
  <si>
    <t>Увеличение стоимости основных средств</t>
  </si>
  <si>
    <t>310</t>
  </si>
  <si>
    <t>220 00 75160</t>
  </si>
  <si>
    <t>218 00 75160</t>
  </si>
  <si>
    <t>219 00 75160</t>
  </si>
  <si>
    <t>Организация деятельности административных комиссий</t>
  </si>
  <si>
    <t>Муниципальная программа «Охрана, защита и воспроизводство лесов, расположенных в границах городского округа Тольятти, на 2019-2023 годы»</t>
  </si>
  <si>
    <t>230 00 00000</t>
  </si>
  <si>
    <t xml:space="preserve">Приобретение лесопожарной техники и оборудования в рамках  государственной программы Самарской области «Развитие лесного хозяйства Самарской области на 2014-2030 годы» </t>
  </si>
  <si>
    <t>230 00 S4630</t>
  </si>
  <si>
    <t>Проведение Всероссийской переписи населения 2020 года</t>
  </si>
  <si>
    <t>990 00 54690</t>
  </si>
  <si>
    <t>297</t>
  </si>
  <si>
    <t>Уточненные бюджетные лимиты на год 
(целых ед.)</t>
  </si>
  <si>
    <t>Выбытие денежных средств и их эквивалентов</t>
  </si>
  <si>
    <t>0</t>
  </si>
  <si>
    <t>Увеличение стоимости материальных запасов</t>
  </si>
  <si>
    <t>510</t>
  </si>
  <si>
    <t>Муниципальная программа «Защита населения и территорий от чрезвычайных ситуаций в мирное и военное время, обеспечение первичных мер пожарной безопасности и безопасности людей на водных объектах в городском округе Тольятти на 2021-2025 годы»</t>
  </si>
  <si>
    <t>Муниципальная программа «Противодействие коррупции в городском округе Тольятти на 2022-2026 годы»</t>
  </si>
  <si>
    <t>ИСПОЛНЕНИЕ БЮДЖЕТА 
по ГРБС - ОРГАНИЗАЦИОННОЕ УПРАВЛЕНИЕ АДМИНИСТРАЦИИ ГОРОДСКОГО ОКРУГА ТОЛЬЯТТИ 
 за 3 квартал 2022 год</t>
  </si>
  <si>
    <t>Руководлитель управления</t>
  </si>
  <si>
    <t>В.А.Власов</t>
  </si>
  <si>
    <t>220 00 74840</t>
  </si>
  <si>
    <t>Организация транспортного обслуживания населения и перевозок пассажиров к местам расположения садово-дачных массивов по межмуниципальным маршрутам</t>
  </si>
  <si>
    <t xml:space="preserve"> Поступление денежных средств и их эквивалентов</t>
  </si>
  <si>
    <t>Страховые возмещения</t>
  </si>
  <si>
    <t>143</t>
  </si>
  <si>
    <t>000</t>
  </si>
  <si>
    <t>тархив</t>
  </si>
  <si>
    <t>оргуправление</t>
  </si>
  <si>
    <t>нт</t>
  </si>
  <si>
    <t>220 00 51200</t>
  </si>
  <si>
    <t>2006</t>
  </si>
  <si>
    <t>Подпрограмма «Развитие муниципальной службы в городском округе Тольятти на 2023-2028 годы»</t>
  </si>
  <si>
    <t>Муниципальная программа «Развитие органов местного самоуправления городского округа Тольятти на 2023-2028 годы»</t>
  </si>
  <si>
    <t>С.В.Ерастова</t>
  </si>
  <si>
    <t>Остаток на 01.01.2024г.</t>
  </si>
  <si>
    <t>Наименование
учреждения</t>
  </si>
  <si>
    <t xml:space="preserve">Наименование
проверки
(КСП, КРО,
ГРБС)
</t>
  </si>
  <si>
    <t xml:space="preserve">Установленные
нарушения
</t>
  </si>
  <si>
    <t>Число
финансовых
нарушений,
подлежащих
устранению в
2023 году</t>
  </si>
  <si>
    <t>Число
финансовых
нарушений,
устраненных в
2023 году</t>
  </si>
  <si>
    <t>Пояснения
(расписать по
видам
нарушений)</t>
  </si>
  <si>
    <t>ГРБС</t>
  </si>
  <si>
    <t>Сумма по бюджетной
росписи</t>
  </si>
  <si>
    <t>Отклонение</t>
  </si>
  <si>
    <t>Причины отклонений</t>
  </si>
  <si>
    <t>Сумма, утвержденная
по бюджету (реш.Думы
№ _____ от 22.12 2022)</t>
  </si>
  <si>
    <t>Исполнение    сметы   доходов и расходов по  средствам,
полученным от предпринимательской и иной приносящей доход
 деятельности по ГРБС - организационное управление администрации 
 городского округа Тольятти    
за 1 квартал 2024г.</t>
  </si>
  <si>
    <t>Остаток на 01.04.2024г.</t>
  </si>
  <si>
    <t>ИСПОЛНЕНИЕ БЮДЖЕТА 
по ГРБС - ОРГАНИЗАЦИОННОЕ УПРАВЛЕНИЕ АДМИНИСТРАЦИИ ГОРОДСКОГО ОКРУГА ТОЛЬЯТТИ 
 за  1 квартал 2024 года</t>
  </si>
  <si>
    <t>План 
на 2024 год</t>
  </si>
  <si>
    <t>99.0.00.04040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</si>
</sst>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р.&quot;"/>
    <numFmt numFmtId="175" formatCode="#,##0_р_."/>
    <numFmt numFmtId="176" formatCode="0.0"/>
    <numFmt numFmtId="177" formatCode="#,##0.0_р_."/>
    <numFmt numFmtId="178" formatCode="#,##0.00_р_."/>
    <numFmt numFmtId="179" formatCode="#,##0.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#,##0.00&quot;р.&quot;"/>
    <numFmt numFmtId="187" formatCode="#,##0.000"/>
    <numFmt numFmtId="188" formatCode="000000"/>
    <numFmt numFmtId="189" formatCode="_-* #,##0_р_._-;\-* #,##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* #,##0_);_(* \(#,##0\);_(* &quot;-&quot;_);_(@_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dd/mm/yyyy\ hh:mm"/>
  </numFmts>
  <fonts count="7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Times New Roman"/>
      <family val="1"/>
    </font>
    <font>
      <sz val="12"/>
      <color indexed="8"/>
      <name val="Times New Roman"/>
      <family val="2"/>
    </font>
    <font>
      <sz val="12"/>
      <name val="Arial Cyr"/>
      <family val="0"/>
    </font>
    <font>
      <b/>
      <sz val="12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color indexed="9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4"/>
      <name val="Arial Cyr"/>
      <family val="0"/>
    </font>
    <font>
      <sz val="13"/>
      <name val="Times New Roman"/>
      <family val="1"/>
    </font>
    <font>
      <sz val="8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3"/>
      <color indexed="63"/>
      <name val="Times New Roman"/>
      <family val="1"/>
    </font>
    <font>
      <sz val="12"/>
      <color indexed="10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26"/>
      <name val="Times New Roman"/>
      <family val="1"/>
    </font>
    <font>
      <sz val="14"/>
      <color indexed="9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0"/>
      <color theme="0"/>
      <name val="Times New Roman"/>
      <family val="1"/>
    </font>
    <font>
      <sz val="12"/>
      <color theme="0"/>
      <name val="Times New Roman"/>
      <family val="1"/>
    </font>
    <font>
      <sz val="10"/>
      <color theme="0"/>
      <name val="Times New Roman"/>
      <family val="1"/>
    </font>
    <font>
      <sz val="10"/>
      <color theme="2"/>
      <name val="Times New Roman"/>
      <family val="1"/>
    </font>
    <font>
      <sz val="14"/>
      <color theme="0"/>
      <name val="Times New Roman"/>
      <family val="1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50" fillId="21" borderId="0" applyNumberFormat="0" applyBorder="0" applyAlignment="0" applyProtection="0"/>
    <xf numFmtId="0" fontId="6" fillId="22" borderId="0" applyNumberFormat="0" applyBorder="0" applyAlignment="0" applyProtection="0"/>
    <xf numFmtId="0" fontId="50" fillId="23" borderId="0" applyNumberFormat="0" applyBorder="0" applyAlignment="0" applyProtection="0"/>
    <xf numFmtId="0" fontId="6" fillId="24" borderId="0" applyNumberFormat="0" applyBorder="0" applyAlignment="0" applyProtection="0"/>
    <xf numFmtId="0" fontId="50" fillId="25" borderId="0" applyNumberFormat="0" applyBorder="0" applyAlignment="0" applyProtection="0"/>
    <xf numFmtId="0" fontId="6" fillId="19" borderId="0" applyNumberFormat="0" applyBorder="0" applyAlignment="0" applyProtection="0"/>
    <xf numFmtId="0" fontId="50" fillId="26" borderId="0" applyNumberFormat="0" applyBorder="0" applyAlignment="0" applyProtection="0"/>
    <xf numFmtId="0" fontId="6" fillId="17" borderId="0" applyNumberFormat="0" applyBorder="0" applyAlignment="0" applyProtection="0"/>
    <xf numFmtId="0" fontId="50" fillId="27" borderId="0" applyNumberFormat="0" applyBorder="0" applyAlignment="0" applyProtection="0"/>
    <xf numFmtId="0" fontId="6" fillId="18" borderId="0" applyNumberFormat="0" applyBorder="0" applyAlignment="0" applyProtection="0"/>
    <xf numFmtId="0" fontId="50" fillId="28" borderId="0" applyNumberFormat="0" applyBorder="0" applyAlignment="0" applyProtection="0"/>
    <xf numFmtId="0" fontId="6" fillId="29" borderId="0" applyNumberFormat="0" applyBorder="0" applyAlignment="0" applyProtection="0"/>
    <xf numFmtId="0" fontId="51" fillId="30" borderId="1" applyNumberFormat="0" applyAlignment="0" applyProtection="0"/>
    <xf numFmtId="0" fontId="19" fillId="4" borderId="2" applyNumberFormat="0" applyAlignment="0" applyProtection="0"/>
    <xf numFmtId="0" fontId="52" fillId="31" borderId="3" applyNumberFormat="0" applyAlignment="0" applyProtection="0"/>
    <xf numFmtId="0" fontId="20" fillId="12" borderId="4" applyNumberFormat="0" applyAlignment="0" applyProtection="0"/>
    <xf numFmtId="0" fontId="53" fillId="31" borderId="1" applyNumberFormat="0" applyAlignment="0" applyProtection="0"/>
    <xf numFmtId="0" fontId="21" fillId="12" borderId="2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22" fillId="0" borderId="6" applyNumberFormat="0" applyFill="0" applyAlignment="0" applyProtection="0"/>
    <xf numFmtId="0" fontId="55" fillId="0" borderId="7" applyNumberFormat="0" applyFill="0" applyAlignment="0" applyProtection="0"/>
    <xf numFmtId="0" fontId="23" fillId="0" borderId="8" applyNumberFormat="0" applyFill="0" applyAlignment="0" applyProtection="0"/>
    <xf numFmtId="0" fontId="56" fillId="0" borderId="9" applyNumberFormat="0" applyFill="0" applyAlignment="0" applyProtection="0"/>
    <xf numFmtId="0" fontId="24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25" fillId="0" borderId="12" applyNumberFormat="0" applyFill="0" applyAlignment="0" applyProtection="0"/>
    <xf numFmtId="0" fontId="58" fillId="32" borderId="13" applyNumberFormat="0" applyAlignment="0" applyProtection="0"/>
    <xf numFmtId="0" fontId="26" fillId="33" borderId="14" applyNumberFormat="0" applyAlignment="0" applyProtection="0"/>
    <xf numFmtId="0" fontId="5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0" fillId="34" borderId="0" applyNumberFormat="0" applyBorder="0" applyAlignment="0" applyProtection="0"/>
    <xf numFmtId="0" fontId="28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 applyNumberFormat="0" applyFill="0" applyBorder="0" applyAlignment="0" applyProtection="0"/>
    <xf numFmtId="0" fontId="61" fillId="35" borderId="0" applyNumberFormat="0" applyBorder="0" applyAlignment="0" applyProtection="0"/>
    <xf numFmtId="0" fontId="29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36" borderId="15" applyNumberFormat="0" applyFont="0" applyAlignment="0" applyProtection="0"/>
    <xf numFmtId="0" fontId="0" fillId="8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0" borderId="17" applyNumberFormat="0" applyFill="0" applyAlignment="0" applyProtection="0"/>
    <xf numFmtId="0" fontId="31" fillId="0" borderId="18" applyNumberFormat="0" applyFill="0" applyAlignment="0" applyProtection="0"/>
    <xf numFmtId="0" fontId="6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5" fillId="37" borderId="0" applyNumberFormat="0" applyBorder="0" applyAlignment="0" applyProtection="0"/>
    <xf numFmtId="0" fontId="33" fillId="7" borderId="0" applyNumberFormat="0" applyBorder="0" applyAlignment="0" applyProtection="0"/>
  </cellStyleXfs>
  <cellXfs count="144">
    <xf numFmtId="0" fontId="0" fillId="0" borderId="0" xfId="0" applyAlignment="1">
      <alignment/>
    </xf>
    <xf numFmtId="0" fontId="9" fillId="0" borderId="0" xfId="0" applyFont="1" applyFill="1" applyAlignment="1">
      <alignment/>
    </xf>
    <xf numFmtId="0" fontId="10" fillId="0" borderId="19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/>
    </xf>
    <xf numFmtId="3" fontId="4" fillId="0" borderId="0" xfId="0" applyNumberFormat="1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left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179" fontId="4" fillId="0" borderId="19" xfId="0" applyNumberFormat="1" applyFont="1" applyFill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left" vertical="center" wrapText="1"/>
    </xf>
    <xf numFmtId="179" fontId="10" fillId="0" borderId="19" xfId="0" applyNumberFormat="1" applyFont="1" applyFill="1" applyBorder="1" applyAlignment="1">
      <alignment horizontal="center" vertical="center" wrapText="1"/>
    </xf>
    <xf numFmtId="3" fontId="10" fillId="0" borderId="19" xfId="0" applyNumberFormat="1" applyFont="1" applyFill="1" applyBorder="1" applyAlignment="1">
      <alignment horizontal="center" vertical="center"/>
    </xf>
    <xf numFmtId="3" fontId="9" fillId="38" borderId="0" xfId="0" applyNumberFormat="1" applyFont="1" applyFill="1" applyAlignment="1">
      <alignment/>
    </xf>
    <xf numFmtId="0" fontId="9" fillId="38" borderId="0" xfId="0" applyFont="1" applyFill="1" applyAlignment="1">
      <alignment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4" fillId="14" borderId="19" xfId="0" applyFont="1" applyFill="1" applyBorder="1" applyAlignment="1">
      <alignment horizontal="left" vertical="center" wrapText="1"/>
    </xf>
    <xf numFmtId="0" fontId="4" fillId="14" borderId="19" xfId="0" applyNumberFormat="1" applyFont="1" applyFill="1" applyBorder="1" applyAlignment="1">
      <alignment horizontal="center" vertical="center" wrapText="1"/>
    </xf>
    <xf numFmtId="49" fontId="4" fillId="14" borderId="19" xfId="0" applyNumberFormat="1" applyFont="1" applyFill="1" applyBorder="1" applyAlignment="1">
      <alignment horizontal="center" vertical="center" wrapText="1"/>
    </xf>
    <xf numFmtId="179" fontId="4" fillId="14" borderId="19" xfId="0" applyNumberFormat="1" applyFont="1" applyFill="1" applyBorder="1" applyAlignment="1">
      <alignment horizontal="center" vertical="center" wrapText="1"/>
    </xf>
    <xf numFmtId="3" fontId="4" fillId="14" borderId="19" xfId="0" applyNumberFormat="1" applyFont="1" applyFill="1" applyBorder="1" applyAlignment="1">
      <alignment horizontal="center" vertical="center" wrapText="1"/>
    </xf>
    <xf numFmtId="0" fontId="9" fillId="14" borderId="0" xfId="0" applyFont="1" applyFill="1" applyAlignment="1">
      <alignment/>
    </xf>
    <xf numFmtId="0" fontId="4" fillId="39" borderId="19" xfId="0" applyFont="1" applyFill="1" applyBorder="1" applyAlignment="1">
      <alignment horizontal="left" vertical="center" wrapText="1"/>
    </xf>
    <xf numFmtId="3" fontId="4" fillId="39" borderId="19" xfId="0" applyNumberFormat="1" applyFont="1" applyFill="1" applyBorder="1" applyAlignment="1">
      <alignment horizontal="center" vertical="center" wrapText="1"/>
    </xf>
    <xf numFmtId="0" fontId="9" fillId="39" borderId="0" xfId="0" applyFont="1" applyFill="1" applyAlignment="1">
      <alignment/>
    </xf>
    <xf numFmtId="0" fontId="4" fillId="39" borderId="19" xfId="0" applyNumberFormat="1" applyFont="1" applyFill="1" applyBorder="1" applyAlignment="1">
      <alignment horizontal="center" vertical="center" wrapText="1"/>
    </xf>
    <xf numFmtId="49" fontId="4" fillId="39" borderId="19" xfId="0" applyNumberFormat="1" applyFont="1" applyFill="1" applyBorder="1" applyAlignment="1">
      <alignment horizontal="center" vertical="center" wrapText="1"/>
    </xf>
    <xf numFmtId="179" fontId="4" fillId="39" borderId="19" xfId="0" applyNumberFormat="1" applyFont="1" applyFill="1" applyBorder="1" applyAlignment="1">
      <alignment horizontal="center" vertical="center" wrapText="1"/>
    </xf>
    <xf numFmtId="0" fontId="13" fillId="0" borderId="0" xfId="94" applyFont="1">
      <alignment/>
      <protection/>
    </xf>
    <xf numFmtId="49" fontId="12" fillId="0" borderId="19" xfId="94" applyNumberFormat="1" applyFont="1" applyBorder="1" applyAlignment="1">
      <alignment horizontal="center" vertical="center" wrapText="1"/>
      <protection/>
    </xf>
    <xf numFmtId="4" fontId="12" fillId="0" borderId="0" xfId="94" applyNumberFormat="1" applyFont="1">
      <alignment/>
      <protection/>
    </xf>
    <xf numFmtId="0" fontId="34" fillId="0" borderId="0" xfId="94" applyFont="1">
      <alignment/>
      <protection/>
    </xf>
    <xf numFmtId="0" fontId="12" fillId="0" borderId="0" xfId="94" applyFont="1" applyAlignment="1">
      <alignment horizontal="right"/>
      <protection/>
    </xf>
    <xf numFmtId="0" fontId="15" fillId="0" borderId="21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/>
    </xf>
    <xf numFmtId="3" fontId="4" fillId="39" borderId="1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4" fillId="39" borderId="19" xfId="92" applyNumberFormat="1" applyFont="1" applyFill="1" applyBorder="1" applyAlignment="1">
      <alignment horizontal="center" wrapText="1"/>
      <protection/>
    </xf>
    <xf numFmtId="0" fontId="4" fillId="0" borderId="19" xfId="91" applyFont="1" applyFill="1" applyBorder="1" applyAlignment="1">
      <alignment horizontal="left" wrapText="1"/>
      <protection/>
    </xf>
    <xf numFmtId="179" fontId="35" fillId="0" borderId="19" xfId="94" applyNumberFormat="1" applyFont="1" applyBorder="1" applyAlignment="1">
      <alignment horizontal="right" vertical="center" wrapText="1"/>
      <protection/>
    </xf>
    <xf numFmtId="176" fontId="10" fillId="0" borderId="19" xfId="0" applyNumberFormat="1" applyFont="1" applyFill="1" applyBorder="1" applyAlignment="1">
      <alignment horizontal="center" vertical="center" wrapText="1"/>
    </xf>
    <xf numFmtId="176" fontId="4" fillId="0" borderId="19" xfId="0" applyNumberFormat="1" applyFont="1" applyFill="1" applyBorder="1" applyAlignment="1">
      <alignment horizontal="center" vertical="center" wrapText="1"/>
    </xf>
    <xf numFmtId="176" fontId="4" fillId="39" borderId="19" xfId="0" applyNumberFormat="1" applyFont="1" applyFill="1" applyBorder="1" applyAlignment="1">
      <alignment horizontal="center" vertical="center" wrapText="1"/>
    </xf>
    <xf numFmtId="176" fontId="18" fillId="14" borderId="19" xfId="0" applyNumberFormat="1" applyFont="1" applyFill="1" applyBorder="1" applyAlignment="1">
      <alignment horizontal="center" vertical="center" wrapText="1"/>
    </xf>
    <xf numFmtId="4" fontId="12" fillId="0" borderId="19" xfId="94" applyNumberFormat="1" applyFont="1" applyBorder="1" applyAlignment="1">
      <alignment horizontal="right" vertical="center" wrapText="1"/>
      <protection/>
    </xf>
    <xf numFmtId="4" fontId="35" fillId="0" borderId="19" xfId="94" applyNumberFormat="1" applyFont="1" applyBorder="1" applyAlignment="1">
      <alignment horizontal="right" vertical="center" wrapText="1"/>
      <protection/>
    </xf>
    <xf numFmtId="4" fontId="35" fillId="0" borderId="19" xfId="94" applyNumberFormat="1" applyFont="1" applyBorder="1" applyAlignment="1">
      <alignment horizontal="right"/>
      <protection/>
    </xf>
    <xf numFmtId="0" fontId="4" fillId="39" borderId="19" xfId="91" applyFont="1" applyFill="1" applyBorder="1" applyAlignment="1">
      <alignment horizontal="left" wrapText="1"/>
      <protection/>
    </xf>
    <xf numFmtId="0" fontId="36" fillId="0" borderId="0" xfId="0" applyFont="1" applyFill="1" applyAlignment="1">
      <alignment horizontal="left" vertical="center"/>
    </xf>
    <xf numFmtId="0" fontId="36" fillId="0" borderId="0" xfId="0" applyNumberFormat="1" applyFont="1" applyFill="1" applyAlignment="1">
      <alignment horizontal="center" vertical="center"/>
    </xf>
    <xf numFmtId="3" fontId="36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/>
    </xf>
    <xf numFmtId="0" fontId="37" fillId="0" borderId="0" xfId="94" applyFont="1" applyBorder="1">
      <alignment/>
      <protection/>
    </xf>
    <xf numFmtId="0" fontId="37" fillId="0" borderId="0" xfId="94" applyFont="1" applyBorder="1" applyAlignment="1">
      <alignment horizontal="right"/>
      <protection/>
    </xf>
    <xf numFmtId="0" fontId="0" fillId="0" borderId="0" xfId="0" applyBorder="1" applyAlignment="1">
      <alignment/>
    </xf>
    <xf numFmtId="49" fontId="35" fillId="0" borderId="19" xfId="94" applyNumberFormat="1" applyFont="1" applyBorder="1" applyAlignment="1">
      <alignment horizontal="left" vertical="center" wrapText="1"/>
      <protection/>
    </xf>
    <xf numFmtId="0" fontId="39" fillId="0" borderId="19" xfId="0" applyFont="1" applyBorder="1" applyAlignment="1">
      <alignment horizontal="left" wrapText="1"/>
    </xf>
    <xf numFmtId="0" fontId="39" fillId="0" borderId="19" xfId="0" applyFont="1" applyBorder="1" applyAlignment="1">
      <alignment horizontal="center" wrapText="1"/>
    </xf>
    <xf numFmtId="49" fontId="39" fillId="0" borderId="19" xfId="0" applyNumberFormat="1" applyFont="1" applyBorder="1" applyAlignment="1">
      <alignment horizontal="center" wrapText="1"/>
    </xf>
    <xf numFmtId="179" fontId="39" fillId="0" borderId="19" xfId="0" applyNumberFormat="1" applyFont="1" applyBorder="1" applyAlignment="1">
      <alignment horizontal="center" wrapText="1"/>
    </xf>
    <xf numFmtId="0" fontId="4" fillId="0" borderId="19" xfId="0" applyFont="1" applyBorder="1" applyAlignment="1">
      <alignment horizontal="left" wrapText="1"/>
    </xf>
    <xf numFmtId="3" fontId="66" fillId="0" borderId="19" xfId="0" applyNumberFormat="1" applyFont="1" applyFill="1" applyBorder="1" applyAlignment="1">
      <alignment horizontal="center" vertical="center" wrapText="1"/>
    </xf>
    <xf numFmtId="3" fontId="66" fillId="39" borderId="19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/>
    </xf>
    <xf numFmtId="179" fontId="67" fillId="0" borderId="19" xfId="94" applyNumberFormat="1" applyFont="1" applyBorder="1" applyAlignment="1">
      <alignment horizontal="right" vertical="center" wrapText="1"/>
      <protection/>
    </xf>
    <xf numFmtId="176" fontId="68" fillId="0" borderId="19" xfId="0" applyNumberFormat="1" applyFont="1" applyFill="1" applyBorder="1" applyAlignment="1">
      <alignment horizontal="center" vertical="center" wrapText="1"/>
    </xf>
    <xf numFmtId="176" fontId="68" fillId="39" borderId="19" xfId="0" applyNumberFormat="1" applyFont="1" applyFill="1" applyBorder="1" applyAlignment="1">
      <alignment horizontal="center" vertical="center" wrapText="1"/>
    </xf>
    <xf numFmtId="0" fontId="36" fillId="39" borderId="0" xfId="0" applyFont="1" applyFill="1" applyAlignment="1">
      <alignment horizontal="left" vertical="center" wrapText="1"/>
    </xf>
    <xf numFmtId="0" fontId="4" fillId="39" borderId="0" xfId="0" applyNumberFormat="1" applyFont="1" applyFill="1" applyAlignment="1">
      <alignment horizontal="center" vertical="center"/>
    </xf>
    <xf numFmtId="0" fontId="4" fillId="39" borderId="0" xfId="0" applyFont="1" applyFill="1" applyAlignment="1">
      <alignment horizontal="center" vertical="center"/>
    </xf>
    <xf numFmtId="0" fontId="36" fillId="39" borderId="0" xfId="0" applyFont="1" applyFill="1" applyAlignment="1">
      <alignment horizontal="center" vertical="center"/>
    </xf>
    <xf numFmtId="3" fontId="4" fillId="39" borderId="0" xfId="0" applyNumberFormat="1" applyFont="1" applyFill="1" applyAlignment="1">
      <alignment horizontal="center" vertical="center"/>
    </xf>
    <xf numFmtId="0" fontId="37" fillId="39" borderId="0" xfId="0" applyFont="1" applyFill="1" applyBorder="1" applyAlignment="1">
      <alignment/>
    </xf>
    <xf numFmtId="0" fontId="37" fillId="39" borderId="0" xfId="0" applyFont="1" applyFill="1" applyAlignment="1">
      <alignment/>
    </xf>
    <xf numFmtId="0" fontId="37" fillId="0" borderId="0" xfId="0" applyFont="1" applyFill="1" applyAlignment="1">
      <alignment horizontal="left" vertical="center" wrapText="1"/>
    </xf>
    <xf numFmtId="0" fontId="37" fillId="39" borderId="0" xfId="0" applyFont="1" applyFill="1" applyAlignment="1">
      <alignment horizontal="left" wrapText="1"/>
    </xf>
    <xf numFmtId="0" fontId="37" fillId="0" borderId="0" xfId="94" applyFont="1" applyBorder="1" applyAlignment="1">
      <alignment/>
      <protection/>
    </xf>
    <xf numFmtId="0" fontId="37" fillId="39" borderId="0" xfId="0" applyFont="1" applyFill="1" applyBorder="1" applyAlignment="1">
      <alignment horizontal="right"/>
    </xf>
    <xf numFmtId="0" fontId="37" fillId="39" borderId="22" xfId="0" applyFont="1" applyFill="1" applyBorder="1" applyAlignment="1">
      <alignment/>
    </xf>
    <xf numFmtId="0" fontId="0" fillId="0" borderId="0" xfId="0" applyAlignment="1">
      <alignment wrapText="1"/>
    </xf>
    <xf numFmtId="0" fontId="36" fillId="0" borderId="19" xfId="0" applyNumberFormat="1" applyFont="1" applyFill="1" applyBorder="1" applyAlignment="1">
      <alignment horizontal="center" vertical="center" wrapText="1"/>
    </xf>
    <xf numFmtId="49" fontId="36" fillId="0" borderId="19" xfId="0" applyNumberFormat="1" applyFont="1" applyFill="1" applyBorder="1" applyAlignment="1">
      <alignment horizontal="center" vertical="center" wrapText="1"/>
    </xf>
    <xf numFmtId="179" fontId="36" fillId="0" borderId="19" xfId="0" applyNumberFormat="1" applyFont="1" applyFill="1" applyBorder="1" applyAlignment="1">
      <alignment horizontal="center" vertical="center" wrapText="1"/>
    </xf>
    <xf numFmtId="3" fontId="36" fillId="0" borderId="19" xfId="0" applyNumberFormat="1" applyFont="1" applyFill="1" applyBorder="1" applyAlignment="1">
      <alignment horizontal="center" vertical="center" wrapText="1"/>
    </xf>
    <xf numFmtId="0" fontId="36" fillId="39" borderId="19" xfId="0" applyNumberFormat="1" applyFont="1" applyFill="1" applyBorder="1" applyAlignment="1">
      <alignment horizontal="center" vertical="center" wrapText="1"/>
    </xf>
    <xf numFmtId="49" fontId="36" fillId="39" borderId="19" xfId="0" applyNumberFormat="1" applyFont="1" applyFill="1" applyBorder="1" applyAlignment="1">
      <alignment horizontal="center" vertical="center" wrapText="1"/>
    </xf>
    <xf numFmtId="179" fontId="36" fillId="39" borderId="19" xfId="0" applyNumberFormat="1" applyFont="1" applyFill="1" applyBorder="1" applyAlignment="1">
      <alignment horizontal="center" vertical="center" wrapText="1"/>
    </xf>
    <xf numFmtId="3" fontId="36" fillId="39" borderId="19" xfId="0" applyNumberFormat="1" applyFont="1" applyFill="1" applyBorder="1" applyAlignment="1">
      <alignment horizontal="center" vertical="center" wrapText="1"/>
    </xf>
    <xf numFmtId="0" fontId="38" fillId="39" borderId="0" xfId="0" applyFont="1" applyFill="1" applyAlignment="1">
      <alignment/>
    </xf>
    <xf numFmtId="4" fontId="40" fillId="0" borderId="19" xfId="94" applyNumberFormat="1" applyFont="1" applyBorder="1" applyAlignment="1">
      <alignment horizontal="right" vertical="center" wrapText="1"/>
      <protection/>
    </xf>
    <xf numFmtId="49" fontId="12" fillId="0" borderId="19" xfId="94" applyNumberFormat="1" applyFont="1" applyBorder="1" applyAlignment="1">
      <alignment horizontal="left" vertical="center" wrapText="1"/>
      <protection/>
    </xf>
    <xf numFmtId="176" fontId="36" fillId="0" borderId="19" xfId="0" applyNumberFormat="1" applyFont="1" applyFill="1" applyBorder="1" applyAlignment="1">
      <alignment horizontal="center" vertical="center" wrapText="1"/>
    </xf>
    <xf numFmtId="4" fontId="40" fillId="0" borderId="19" xfId="93" applyNumberFormat="1" applyFont="1" applyBorder="1" applyAlignment="1">
      <alignment horizontal="right" vertical="center" wrapText="1"/>
      <protection/>
    </xf>
    <xf numFmtId="49" fontId="40" fillId="0" borderId="19" xfId="93" applyNumberFormat="1" applyFont="1" applyBorder="1" applyAlignment="1">
      <alignment horizontal="left" vertical="center" wrapText="1"/>
      <protection/>
    </xf>
    <xf numFmtId="49" fontId="40" fillId="0" borderId="19" xfId="93" applyNumberFormat="1" applyFont="1" applyBorder="1" applyAlignment="1">
      <alignment horizontal="center" vertical="center" wrapText="1"/>
      <protection/>
    </xf>
    <xf numFmtId="179" fontId="12" fillId="0" borderId="19" xfId="94" applyNumberFormat="1" applyFont="1" applyBorder="1" applyAlignment="1">
      <alignment horizontal="right" vertical="center" wrapText="1"/>
      <protection/>
    </xf>
    <xf numFmtId="179" fontId="69" fillId="0" borderId="19" xfId="94" applyNumberFormat="1" applyFont="1" applyBorder="1" applyAlignment="1">
      <alignment horizontal="right" vertical="center" wrapText="1"/>
      <protection/>
    </xf>
    <xf numFmtId="179" fontId="70" fillId="0" borderId="19" xfId="94" applyNumberFormat="1" applyFont="1" applyBorder="1" applyAlignment="1">
      <alignment horizontal="right" vertical="center" wrapText="1"/>
      <protection/>
    </xf>
    <xf numFmtId="49" fontId="40" fillId="0" borderId="19" xfId="94" applyNumberFormat="1" applyFont="1" applyBorder="1" applyAlignment="1">
      <alignment horizontal="left" vertical="center" wrapText="1"/>
      <protection/>
    </xf>
    <xf numFmtId="49" fontId="35" fillId="0" borderId="19" xfId="94" applyNumberFormat="1" applyFont="1" applyBorder="1" applyAlignment="1">
      <alignment horizontal="left"/>
      <protection/>
    </xf>
    <xf numFmtId="49" fontId="35" fillId="0" borderId="19" xfId="94" applyNumberFormat="1" applyFont="1" applyBorder="1" applyAlignment="1">
      <alignment horizontal="center"/>
      <protection/>
    </xf>
    <xf numFmtId="49" fontId="35" fillId="0" borderId="19" xfId="94" applyNumberFormat="1" applyFont="1" applyBorder="1" applyAlignment="1">
      <alignment horizontal="center" vertical="center" wrapText="1"/>
      <protection/>
    </xf>
    <xf numFmtId="0" fontId="12" fillId="0" borderId="0" xfId="0" applyFont="1" applyAlignment="1">
      <alignment/>
    </xf>
    <xf numFmtId="0" fontId="12" fillId="0" borderId="19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9" xfId="0" applyFont="1" applyBorder="1" applyAlignment="1">
      <alignment/>
    </xf>
    <xf numFmtId="0" fontId="12" fillId="0" borderId="19" xfId="0" applyFont="1" applyBorder="1" applyAlignment="1">
      <alignment horizontal="center" vertical="center"/>
    </xf>
    <xf numFmtId="176" fontId="4" fillId="40" borderId="19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179" fontId="4" fillId="0" borderId="23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 wrapText="1"/>
    </xf>
    <xf numFmtId="176" fontId="4" fillId="0" borderId="2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43" fillId="0" borderId="19" xfId="0" applyFont="1" applyFill="1" applyBorder="1" applyAlignment="1">
      <alignment horizontal="left" wrapText="1"/>
    </xf>
    <xf numFmtId="0" fontId="43" fillId="0" borderId="19" xfId="0" applyFont="1" applyFill="1" applyBorder="1" applyAlignment="1">
      <alignment horizontal="center"/>
    </xf>
    <xf numFmtId="0" fontId="43" fillId="0" borderId="19" xfId="0" applyFont="1" applyFill="1" applyBorder="1" applyAlignment="1">
      <alignment horizontal="left" wrapText="1"/>
    </xf>
    <xf numFmtId="176" fontId="71" fillId="0" borderId="19" xfId="0" applyNumberFormat="1" applyFont="1" applyFill="1" applyBorder="1" applyAlignment="1">
      <alignment horizontal="center" vertical="center" wrapText="1"/>
    </xf>
    <xf numFmtId="176" fontId="71" fillId="39" borderId="19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3" fontId="36" fillId="0" borderId="0" xfId="0" applyNumberFormat="1" applyFont="1" applyFill="1" applyAlignment="1">
      <alignment horizontal="right" vertical="center"/>
    </xf>
    <xf numFmtId="3" fontId="36" fillId="39" borderId="0" xfId="0" applyNumberFormat="1" applyFont="1" applyFill="1" applyAlignment="1">
      <alignment horizontal="right" vertical="center"/>
    </xf>
    <xf numFmtId="0" fontId="15" fillId="0" borderId="0" xfId="0" applyFont="1" applyFill="1" applyBorder="1" applyAlignment="1">
      <alignment horizontal="center" vertical="center" wrapText="1"/>
    </xf>
    <xf numFmtId="49" fontId="7" fillId="0" borderId="19" xfId="103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/>
    </xf>
    <xf numFmtId="49" fontId="15" fillId="0" borderId="19" xfId="0" applyNumberFormat="1" applyFont="1" applyFill="1" applyBorder="1" applyAlignment="1">
      <alignment horizontal="center" vertical="center" wrapText="1"/>
    </xf>
    <xf numFmtId="0" fontId="37" fillId="39" borderId="0" xfId="0" applyFont="1" applyFill="1" applyAlignment="1">
      <alignment horizontal="left" wrapText="1"/>
    </xf>
    <xf numFmtId="0" fontId="10" fillId="0" borderId="0" xfId="94" applyFont="1" applyAlignment="1">
      <alignment horizontal="center" wrapText="1"/>
      <protection/>
    </xf>
    <xf numFmtId="49" fontId="12" fillId="0" borderId="19" xfId="94" applyNumberFormat="1" applyFont="1" applyBorder="1" applyAlignment="1">
      <alignment horizontal="left" vertical="center" wrapText="1"/>
      <protection/>
    </xf>
    <xf numFmtId="49" fontId="35" fillId="0" borderId="19" xfId="94" applyNumberFormat="1" applyFont="1" applyBorder="1" applyAlignment="1">
      <alignment horizontal="left"/>
      <protection/>
    </xf>
    <xf numFmtId="49" fontId="35" fillId="0" borderId="19" xfId="94" applyNumberFormat="1" applyFont="1" applyBorder="1" applyAlignment="1">
      <alignment horizontal="center"/>
      <protection/>
    </xf>
    <xf numFmtId="49" fontId="12" fillId="0" borderId="19" xfId="94" applyNumberFormat="1" applyFont="1" applyBorder="1" applyAlignment="1">
      <alignment horizontal="center" vertical="center" wrapText="1"/>
      <protection/>
    </xf>
  </cellXfs>
  <cellStyles count="100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4" xfId="90"/>
    <cellStyle name="Обычный_14 Приложение 6 к Р Д 1690 от 21.03.18 2" xfId="91"/>
    <cellStyle name="Обычный_№1614 от 06.12.17 Приложение № 5 2" xfId="92"/>
    <cellStyle name="Обычный_UniAubu9" xfId="93"/>
    <cellStyle name="Обычный_UniAubu9 2" xfId="94"/>
    <cellStyle name="Followed Hyperlink" xfId="95"/>
    <cellStyle name="Плохой" xfId="96"/>
    <cellStyle name="Плохой 2" xfId="97"/>
    <cellStyle name="Пояснение" xfId="98"/>
    <cellStyle name="Пояснение 2" xfId="99"/>
    <cellStyle name="Примечание" xfId="100"/>
    <cellStyle name="Примечание 2" xfId="101"/>
    <cellStyle name="Percent" xfId="102"/>
    <cellStyle name="Процентный 2" xfId="103"/>
    <cellStyle name="Связанная ячейка" xfId="104"/>
    <cellStyle name="Связанная ячейка 2" xfId="105"/>
    <cellStyle name="Текст предупреждения" xfId="106"/>
    <cellStyle name="Текст предупреждения 2" xfId="107"/>
    <cellStyle name="Comma" xfId="108"/>
    <cellStyle name="Comma [0]" xfId="109"/>
    <cellStyle name="Финансовый [0] 2" xfId="110"/>
    <cellStyle name="Финансовый [0] 2 2" xfId="111"/>
    <cellStyle name="Хороший" xfId="112"/>
    <cellStyle name="Хороший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Z178"/>
  <sheetViews>
    <sheetView showZeros="0" tabSelected="1" zoomScale="75" zoomScaleNormal="75" zoomScaleSheetLayoutView="100" zoomScalePageLayoutView="0" workbookViewId="0" topLeftCell="A1">
      <pane xSplit="6" ySplit="5" topLeftCell="G54" activePane="bottomRight" state="frozen"/>
      <selection pane="topLeft" activeCell="K92" sqref="K92"/>
      <selection pane="topRight" activeCell="K92" sqref="K92"/>
      <selection pane="bottomLeft" activeCell="K92" sqref="K92"/>
      <selection pane="bottomRight" activeCell="N71" sqref="N71"/>
    </sheetView>
  </sheetViews>
  <sheetFormatPr defaultColWidth="9.00390625" defaultRowHeight="12.75"/>
  <cols>
    <col min="1" max="1" width="48.375" style="3" customWidth="1"/>
    <col min="2" max="2" width="6.625" style="22" customWidth="1"/>
    <col min="3" max="3" width="5.625" style="23" customWidth="1"/>
    <col min="4" max="4" width="5.875" style="23" customWidth="1"/>
    <col min="5" max="5" width="16.875" style="43" customWidth="1"/>
    <col min="6" max="6" width="6.25390625" style="23" customWidth="1"/>
    <col min="7" max="14" width="13.375" style="5" customWidth="1"/>
    <col min="15" max="16" width="12.125" style="5" customWidth="1"/>
    <col min="17" max="17" width="9.125" style="1" customWidth="1"/>
    <col min="18" max="18" width="9.875" style="1" bestFit="1" customWidth="1"/>
    <col min="19" max="19" width="9.125" style="1" customWidth="1"/>
    <col min="20" max="20" width="9.875" style="1" bestFit="1" customWidth="1"/>
    <col min="21" max="21" width="9.125" style="1" customWidth="1"/>
    <col min="22" max="22" width="10.875" style="1" customWidth="1"/>
    <col min="23" max="23" width="9.125" style="1" customWidth="1"/>
    <col min="24" max="24" width="11.875" style="1" customWidth="1"/>
    <col min="25" max="16384" width="9.125" style="1" customWidth="1"/>
  </cols>
  <sheetData>
    <row r="1" ht="0.75" customHeight="1"/>
    <row r="2" spans="1:16" ht="93" customHeight="1">
      <c r="A2" s="134" t="s">
        <v>218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</row>
    <row r="3" spans="1:16" ht="18.75" hidden="1">
      <c r="A3" s="24"/>
      <c r="B3" s="24"/>
      <c r="C3" s="24"/>
      <c r="D3" s="24"/>
      <c r="E3" s="42"/>
      <c r="F3" s="24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4" customFormat="1" ht="62.25" customHeight="1">
      <c r="A4" s="135" t="s">
        <v>46</v>
      </c>
      <c r="B4" s="136" t="s">
        <v>47</v>
      </c>
      <c r="C4" s="130" t="s">
        <v>48</v>
      </c>
      <c r="D4" s="130" t="s">
        <v>30</v>
      </c>
      <c r="E4" s="137" t="s">
        <v>31</v>
      </c>
      <c r="F4" s="130" t="s">
        <v>32</v>
      </c>
      <c r="G4" s="131" t="s">
        <v>82</v>
      </c>
      <c r="H4" s="131"/>
      <c r="I4" s="131" t="s">
        <v>180</v>
      </c>
      <c r="J4" s="131"/>
      <c r="K4" s="131" t="s">
        <v>36</v>
      </c>
      <c r="L4" s="131"/>
      <c r="M4" s="131" t="s">
        <v>37</v>
      </c>
      <c r="N4" s="131"/>
      <c r="O4" s="131" t="s">
        <v>33</v>
      </c>
      <c r="P4" s="131"/>
    </row>
    <row r="5" spans="1:16" s="4" customFormat="1" ht="75" customHeight="1">
      <c r="A5" s="135"/>
      <c r="B5" s="136"/>
      <c r="C5" s="130"/>
      <c r="D5" s="130"/>
      <c r="E5" s="137"/>
      <c r="F5" s="130"/>
      <c r="G5" s="7" t="s">
        <v>38</v>
      </c>
      <c r="H5" s="7" t="s">
        <v>81</v>
      </c>
      <c r="I5" s="7" t="s">
        <v>38</v>
      </c>
      <c r="J5" s="7" t="s">
        <v>81</v>
      </c>
      <c r="K5" s="7" t="s">
        <v>38</v>
      </c>
      <c r="L5" s="7" t="s">
        <v>81</v>
      </c>
      <c r="M5" s="7" t="s">
        <v>38</v>
      </c>
      <c r="N5" s="7" t="s">
        <v>81</v>
      </c>
      <c r="O5" s="7" t="s">
        <v>40</v>
      </c>
      <c r="P5" s="7" t="s">
        <v>34</v>
      </c>
    </row>
    <row r="6" spans="1:16" ht="18.75">
      <c r="A6" s="2" t="s">
        <v>38</v>
      </c>
      <c r="B6" s="9">
        <v>923</v>
      </c>
      <c r="C6" s="10"/>
      <c r="D6" s="10"/>
      <c r="E6" s="9"/>
      <c r="F6" s="10"/>
      <c r="G6" s="16">
        <f aca="true" t="shared" si="0" ref="G6:N6">G7+G33+G39+G151+G157</f>
        <v>283843</v>
      </c>
      <c r="H6" s="16">
        <f t="shared" si="0"/>
        <v>5305</v>
      </c>
      <c r="I6" s="16">
        <f t="shared" si="0"/>
        <v>284063</v>
      </c>
      <c r="J6" s="16">
        <f t="shared" si="0"/>
        <v>5647</v>
      </c>
      <c r="K6" s="16">
        <f t="shared" si="0"/>
        <v>54468</v>
      </c>
      <c r="L6" s="16">
        <f t="shared" si="0"/>
        <v>961</v>
      </c>
      <c r="M6" s="16">
        <f t="shared" si="0"/>
        <v>54049</v>
      </c>
      <c r="N6" s="16">
        <f t="shared" si="0"/>
        <v>945</v>
      </c>
      <c r="O6" s="100">
        <f aca="true" t="shared" si="1" ref="O6:O38">M6/G6*100</f>
        <v>19</v>
      </c>
      <c r="P6" s="100">
        <f aca="true" t="shared" si="2" ref="P6:P77">M6/K6*100</f>
        <v>99.2</v>
      </c>
    </row>
    <row r="7" spans="1:16" ht="78.75">
      <c r="A7" s="8" t="s">
        <v>73</v>
      </c>
      <c r="B7" s="9">
        <v>923</v>
      </c>
      <c r="C7" s="10" t="s">
        <v>49</v>
      </c>
      <c r="D7" s="10" t="s">
        <v>74</v>
      </c>
      <c r="E7" s="9"/>
      <c r="F7" s="10"/>
      <c r="G7" s="16">
        <f aca="true" t="shared" si="3" ref="G7:N8">G8</f>
        <v>4494</v>
      </c>
      <c r="H7" s="16">
        <f t="shared" si="3"/>
        <v>41</v>
      </c>
      <c r="I7" s="16">
        <f t="shared" si="3"/>
        <v>4494</v>
      </c>
      <c r="J7" s="16">
        <f t="shared" si="3"/>
        <v>41</v>
      </c>
      <c r="K7" s="16">
        <f t="shared" si="3"/>
        <v>194</v>
      </c>
      <c r="L7" s="16">
        <f t="shared" si="3"/>
        <v>0</v>
      </c>
      <c r="M7" s="16">
        <f t="shared" si="3"/>
        <v>194</v>
      </c>
      <c r="N7" s="16">
        <f t="shared" si="3"/>
        <v>0</v>
      </c>
      <c r="O7" s="50">
        <f t="shared" si="1"/>
        <v>4.3</v>
      </c>
      <c r="P7" s="50">
        <f t="shared" si="2"/>
        <v>100</v>
      </c>
    </row>
    <row r="8" spans="1:16" ht="47.25">
      <c r="A8" s="11" t="s">
        <v>202</v>
      </c>
      <c r="B8" s="12">
        <v>923</v>
      </c>
      <c r="C8" s="13" t="s">
        <v>49</v>
      </c>
      <c r="D8" s="13" t="s">
        <v>74</v>
      </c>
      <c r="E8" s="14" t="s">
        <v>70</v>
      </c>
      <c r="F8" s="13"/>
      <c r="G8" s="15">
        <f>G9</f>
        <v>4494</v>
      </c>
      <c r="H8" s="15">
        <f>+H9</f>
        <v>41</v>
      </c>
      <c r="I8" s="15">
        <f t="shared" si="3"/>
        <v>4494</v>
      </c>
      <c r="J8" s="15">
        <f>+J9</f>
        <v>41</v>
      </c>
      <c r="K8" s="15">
        <f t="shared" si="3"/>
        <v>194</v>
      </c>
      <c r="L8" s="15">
        <f>+L9</f>
        <v>0</v>
      </c>
      <c r="M8" s="15">
        <f t="shared" si="3"/>
        <v>194</v>
      </c>
      <c r="N8" s="15">
        <f>+N9</f>
        <v>0</v>
      </c>
      <c r="O8" s="50">
        <f t="shared" si="1"/>
        <v>4.3</v>
      </c>
      <c r="P8" s="50">
        <f t="shared" si="2"/>
        <v>100</v>
      </c>
    </row>
    <row r="9" spans="1:16" ht="26.25" customHeight="1">
      <c r="A9" s="11" t="s">
        <v>71</v>
      </c>
      <c r="B9" s="12">
        <v>923</v>
      </c>
      <c r="C9" s="13" t="s">
        <v>49</v>
      </c>
      <c r="D9" s="13" t="s">
        <v>74</v>
      </c>
      <c r="E9" s="14" t="s">
        <v>70</v>
      </c>
      <c r="F9" s="13"/>
      <c r="G9" s="16">
        <f aca="true" t="shared" si="4" ref="G9:N9">G10+G14</f>
        <v>4494</v>
      </c>
      <c r="H9" s="16">
        <f t="shared" si="4"/>
        <v>41</v>
      </c>
      <c r="I9" s="16">
        <f>I10+I14</f>
        <v>4494</v>
      </c>
      <c r="J9" s="16">
        <f t="shared" si="4"/>
        <v>41</v>
      </c>
      <c r="K9" s="16">
        <f t="shared" si="4"/>
        <v>194</v>
      </c>
      <c r="L9" s="16">
        <f t="shared" si="4"/>
        <v>0</v>
      </c>
      <c r="M9" s="16">
        <f t="shared" si="4"/>
        <v>194</v>
      </c>
      <c r="N9" s="16">
        <f t="shared" si="4"/>
        <v>0</v>
      </c>
      <c r="O9" s="50">
        <f t="shared" si="1"/>
        <v>4.3</v>
      </c>
      <c r="P9" s="50">
        <f t="shared" si="2"/>
        <v>100</v>
      </c>
    </row>
    <row r="10" spans="1:16" ht="47.25">
      <c r="A10" s="11" t="s">
        <v>52</v>
      </c>
      <c r="B10" s="12">
        <v>923</v>
      </c>
      <c r="C10" s="13" t="s">
        <v>49</v>
      </c>
      <c r="D10" s="13" t="s">
        <v>74</v>
      </c>
      <c r="E10" s="14" t="s">
        <v>120</v>
      </c>
      <c r="F10" s="13"/>
      <c r="G10" s="15">
        <f aca="true" t="shared" si="5" ref="G10:N12">G11</f>
        <v>4453</v>
      </c>
      <c r="H10" s="15">
        <f t="shared" si="5"/>
        <v>0</v>
      </c>
      <c r="I10" s="15">
        <f t="shared" si="5"/>
        <v>4453</v>
      </c>
      <c r="J10" s="15">
        <f t="shared" si="5"/>
        <v>0</v>
      </c>
      <c r="K10" s="15">
        <f t="shared" si="5"/>
        <v>194</v>
      </c>
      <c r="L10" s="15">
        <f t="shared" si="5"/>
        <v>0</v>
      </c>
      <c r="M10" s="15">
        <f t="shared" si="5"/>
        <v>194</v>
      </c>
      <c r="N10" s="15">
        <f t="shared" si="5"/>
        <v>0</v>
      </c>
      <c r="O10" s="50">
        <f t="shared" si="1"/>
        <v>4.4</v>
      </c>
      <c r="P10" s="50">
        <f t="shared" si="2"/>
        <v>100</v>
      </c>
    </row>
    <row r="11" spans="1:16" ht="27.75" customHeight="1">
      <c r="A11" s="11" t="s">
        <v>55</v>
      </c>
      <c r="B11" s="12">
        <v>923</v>
      </c>
      <c r="C11" s="13" t="s">
        <v>49</v>
      </c>
      <c r="D11" s="13" t="s">
        <v>74</v>
      </c>
      <c r="E11" s="14" t="s">
        <v>121</v>
      </c>
      <c r="F11" s="13"/>
      <c r="G11" s="15">
        <f t="shared" si="5"/>
        <v>4453</v>
      </c>
      <c r="H11" s="15">
        <f t="shared" si="5"/>
        <v>0</v>
      </c>
      <c r="I11" s="15">
        <f t="shared" si="5"/>
        <v>4453</v>
      </c>
      <c r="J11" s="15">
        <f t="shared" si="5"/>
        <v>0</v>
      </c>
      <c r="K11" s="15">
        <f t="shared" si="5"/>
        <v>194</v>
      </c>
      <c r="L11" s="15">
        <f t="shared" si="5"/>
        <v>0</v>
      </c>
      <c r="M11" s="15">
        <f t="shared" si="5"/>
        <v>194</v>
      </c>
      <c r="N11" s="15">
        <f t="shared" si="5"/>
        <v>0</v>
      </c>
      <c r="O11" s="50">
        <f t="shared" si="1"/>
        <v>4.4</v>
      </c>
      <c r="P11" s="50">
        <f t="shared" si="2"/>
        <v>100</v>
      </c>
    </row>
    <row r="12" spans="1:16" ht="60" customHeight="1">
      <c r="A12" s="11" t="s">
        <v>56</v>
      </c>
      <c r="B12" s="12">
        <v>923</v>
      </c>
      <c r="C12" s="13" t="s">
        <v>49</v>
      </c>
      <c r="D12" s="13" t="s">
        <v>74</v>
      </c>
      <c r="E12" s="14" t="s">
        <v>121</v>
      </c>
      <c r="F12" s="13" t="s">
        <v>57</v>
      </c>
      <c r="G12" s="16">
        <f t="shared" si="5"/>
        <v>4453</v>
      </c>
      <c r="H12" s="16">
        <f t="shared" si="5"/>
        <v>0</v>
      </c>
      <c r="I12" s="16">
        <f t="shared" si="5"/>
        <v>4453</v>
      </c>
      <c r="J12" s="16">
        <f t="shared" si="5"/>
        <v>0</v>
      </c>
      <c r="K12" s="16">
        <f t="shared" si="5"/>
        <v>194</v>
      </c>
      <c r="L12" s="16">
        <f t="shared" si="5"/>
        <v>0</v>
      </c>
      <c r="M12" s="16">
        <f t="shared" si="5"/>
        <v>194</v>
      </c>
      <c r="N12" s="16">
        <f t="shared" si="5"/>
        <v>0</v>
      </c>
      <c r="O12" s="50">
        <f t="shared" si="1"/>
        <v>4.4</v>
      </c>
      <c r="P12" s="50">
        <f t="shared" si="2"/>
        <v>100</v>
      </c>
    </row>
    <row r="13" spans="1:16" ht="47.25">
      <c r="A13" s="11" t="s">
        <v>58</v>
      </c>
      <c r="B13" s="12">
        <v>923</v>
      </c>
      <c r="C13" s="13" t="s">
        <v>49</v>
      </c>
      <c r="D13" s="13" t="s">
        <v>74</v>
      </c>
      <c r="E13" s="14" t="s">
        <v>121</v>
      </c>
      <c r="F13" s="13" t="s">
        <v>59</v>
      </c>
      <c r="G13" s="16">
        <v>4453</v>
      </c>
      <c r="H13" s="16"/>
      <c r="I13" s="16">
        <v>4453</v>
      </c>
      <c r="J13" s="16"/>
      <c r="K13" s="32">
        <v>194</v>
      </c>
      <c r="L13" s="16"/>
      <c r="M13" s="16">
        <v>194</v>
      </c>
      <c r="N13" s="16"/>
      <c r="O13" s="50">
        <f t="shared" si="1"/>
        <v>4.4</v>
      </c>
      <c r="P13" s="50">
        <f t="shared" si="2"/>
        <v>100</v>
      </c>
    </row>
    <row r="14" spans="1:16" ht="15.75">
      <c r="A14" s="11" t="s">
        <v>77</v>
      </c>
      <c r="B14" s="12">
        <v>923</v>
      </c>
      <c r="C14" s="13" t="s">
        <v>49</v>
      </c>
      <c r="D14" s="13" t="s">
        <v>74</v>
      </c>
      <c r="E14" s="14" t="s">
        <v>122</v>
      </c>
      <c r="F14" s="13"/>
      <c r="G14" s="16">
        <f>G30+G24+G27+G21+G18++G15</f>
        <v>41</v>
      </c>
      <c r="H14" s="16">
        <f>H30+H24+H27+H21+H18++H15</f>
        <v>41</v>
      </c>
      <c r="I14" s="16">
        <f>I30+I24+I27+I21+I18++I15</f>
        <v>41</v>
      </c>
      <c r="J14" s="16">
        <f>J30+J24+J27+J21+J18++J15</f>
        <v>41</v>
      </c>
      <c r="K14" s="16">
        <f>K30+K24+K27+K18+K15+K21</f>
        <v>0</v>
      </c>
      <c r="L14" s="16">
        <f>L30+L24+L27+L18+L15+L21</f>
        <v>0</v>
      </c>
      <c r="M14" s="16">
        <f>M30+M24+M27+M18+M15+M21</f>
        <v>0</v>
      </c>
      <c r="N14" s="16">
        <f>N30+N24+N27+N18+N15+N21</f>
        <v>0</v>
      </c>
      <c r="O14" s="74">
        <f t="shared" si="1"/>
        <v>0</v>
      </c>
      <c r="P14" s="74" t="e">
        <f>M14*100/K14</f>
        <v>#DIV/0!</v>
      </c>
    </row>
    <row r="15" spans="1:16" ht="41.25" customHeight="1">
      <c r="A15" s="11" t="s">
        <v>105</v>
      </c>
      <c r="B15" s="12">
        <v>923</v>
      </c>
      <c r="C15" s="13" t="s">
        <v>49</v>
      </c>
      <c r="D15" s="13" t="s">
        <v>74</v>
      </c>
      <c r="E15" s="14" t="s">
        <v>123</v>
      </c>
      <c r="F15" s="13"/>
      <c r="G15" s="16">
        <f aca="true" t="shared" si="6" ref="G15:N16">G16</f>
        <v>0</v>
      </c>
      <c r="H15" s="16">
        <f t="shared" si="6"/>
        <v>0</v>
      </c>
      <c r="I15" s="16">
        <f t="shared" si="6"/>
        <v>0</v>
      </c>
      <c r="J15" s="16">
        <f t="shared" si="6"/>
        <v>0</v>
      </c>
      <c r="K15" s="16">
        <f t="shared" si="6"/>
        <v>0</v>
      </c>
      <c r="L15" s="16">
        <f t="shared" si="6"/>
        <v>0</v>
      </c>
      <c r="M15" s="16">
        <f t="shared" si="6"/>
        <v>0</v>
      </c>
      <c r="N15" s="16">
        <f t="shared" si="6"/>
        <v>0</v>
      </c>
      <c r="O15" s="74" t="e">
        <f t="shared" si="1"/>
        <v>#DIV/0!</v>
      </c>
      <c r="P15" s="74" t="e">
        <f aca="true" t="shared" si="7" ref="P15:P20">M15*100/K15</f>
        <v>#DIV/0!</v>
      </c>
    </row>
    <row r="16" spans="1:16" ht="51" customHeight="1">
      <c r="A16" s="11" t="s">
        <v>56</v>
      </c>
      <c r="B16" s="12">
        <v>923</v>
      </c>
      <c r="C16" s="13" t="s">
        <v>49</v>
      </c>
      <c r="D16" s="13" t="s">
        <v>74</v>
      </c>
      <c r="E16" s="14" t="s">
        <v>123</v>
      </c>
      <c r="F16" s="13" t="s">
        <v>57</v>
      </c>
      <c r="G16" s="16">
        <f t="shared" si="6"/>
        <v>0</v>
      </c>
      <c r="H16" s="16">
        <f t="shared" si="6"/>
        <v>0</v>
      </c>
      <c r="I16" s="16">
        <f t="shared" si="6"/>
        <v>0</v>
      </c>
      <c r="J16" s="16">
        <f t="shared" si="6"/>
        <v>0</v>
      </c>
      <c r="K16" s="16">
        <f t="shared" si="6"/>
        <v>0</v>
      </c>
      <c r="L16" s="16">
        <f t="shared" si="6"/>
        <v>0</v>
      </c>
      <c r="M16" s="16">
        <f t="shared" si="6"/>
        <v>0</v>
      </c>
      <c r="N16" s="16">
        <f t="shared" si="6"/>
        <v>0</v>
      </c>
      <c r="O16" s="74" t="e">
        <f t="shared" si="1"/>
        <v>#DIV/0!</v>
      </c>
      <c r="P16" s="74" t="e">
        <f t="shared" si="7"/>
        <v>#DIV/0!</v>
      </c>
    </row>
    <row r="17" spans="1:16" ht="36" customHeight="1">
      <c r="A17" s="11" t="s">
        <v>58</v>
      </c>
      <c r="B17" s="12">
        <v>923</v>
      </c>
      <c r="C17" s="13" t="s">
        <v>49</v>
      </c>
      <c r="D17" s="13" t="s">
        <v>74</v>
      </c>
      <c r="E17" s="14" t="s">
        <v>123</v>
      </c>
      <c r="F17" s="13" t="s">
        <v>59</v>
      </c>
      <c r="G17" s="16"/>
      <c r="H17" s="16">
        <f>G17</f>
        <v>0</v>
      </c>
      <c r="I17" s="16"/>
      <c r="J17" s="16">
        <f>I17</f>
        <v>0</v>
      </c>
      <c r="K17" s="16"/>
      <c r="L17" s="16">
        <f>K17</f>
        <v>0</v>
      </c>
      <c r="M17" s="16"/>
      <c r="N17" s="16">
        <f>M17</f>
        <v>0</v>
      </c>
      <c r="O17" s="74" t="e">
        <f t="shared" si="1"/>
        <v>#DIV/0!</v>
      </c>
      <c r="P17" s="74" t="e">
        <f t="shared" si="7"/>
        <v>#DIV/0!</v>
      </c>
    </row>
    <row r="18" spans="1:16" ht="31.5">
      <c r="A18" s="11" t="s">
        <v>78</v>
      </c>
      <c r="B18" s="12">
        <v>923</v>
      </c>
      <c r="C18" s="13" t="s">
        <v>49</v>
      </c>
      <c r="D18" s="13" t="s">
        <v>74</v>
      </c>
      <c r="E18" s="14" t="s">
        <v>124</v>
      </c>
      <c r="F18" s="13"/>
      <c r="G18" s="16">
        <f aca="true" t="shared" si="8" ref="G18:N19">G19</f>
        <v>26</v>
      </c>
      <c r="H18" s="16">
        <f t="shared" si="8"/>
        <v>26</v>
      </c>
      <c r="I18" s="16">
        <f t="shared" si="8"/>
        <v>26</v>
      </c>
      <c r="J18" s="16">
        <f t="shared" si="8"/>
        <v>26</v>
      </c>
      <c r="K18" s="16">
        <f t="shared" si="8"/>
        <v>0</v>
      </c>
      <c r="L18" s="16">
        <f t="shared" si="8"/>
        <v>0</v>
      </c>
      <c r="M18" s="16">
        <f t="shared" si="8"/>
        <v>0</v>
      </c>
      <c r="N18" s="16">
        <f t="shared" si="8"/>
        <v>0</v>
      </c>
      <c r="O18" s="74">
        <f t="shared" si="1"/>
        <v>0</v>
      </c>
      <c r="P18" s="74" t="e">
        <f t="shared" si="7"/>
        <v>#DIV/0!</v>
      </c>
    </row>
    <row r="19" spans="1:16" ht="47.25">
      <c r="A19" s="11" t="s">
        <v>56</v>
      </c>
      <c r="B19" s="12">
        <v>923</v>
      </c>
      <c r="C19" s="13" t="s">
        <v>49</v>
      </c>
      <c r="D19" s="13" t="s">
        <v>74</v>
      </c>
      <c r="E19" s="14" t="s">
        <v>124</v>
      </c>
      <c r="F19" s="13" t="s">
        <v>57</v>
      </c>
      <c r="G19" s="16">
        <f t="shared" si="8"/>
        <v>26</v>
      </c>
      <c r="H19" s="16">
        <f t="shared" si="8"/>
        <v>26</v>
      </c>
      <c r="I19" s="16">
        <f t="shared" si="8"/>
        <v>26</v>
      </c>
      <c r="J19" s="16">
        <f>J20</f>
        <v>26</v>
      </c>
      <c r="K19" s="16">
        <f t="shared" si="8"/>
        <v>0</v>
      </c>
      <c r="L19" s="16">
        <f t="shared" si="8"/>
        <v>0</v>
      </c>
      <c r="M19" s="16">
        <f t="shared" si="8"/>
        <v>0</v>
      </c>
      <c r="N19" s="16">
        <f t="shared" si="8"/>
        <v>0</v>
      </c>
      <c r="O19" s="74">
        <f t="shared" si="1"/>
        <v>0</v>
      </c>
      <c r="P19" s="74" t="e">
        <f t="shared" si="7"/>
        <v>#DIV/0!</v>
      </c>
    </row>
    <row r="20" spans="1:16" ht="47.25">
      <c r="A20" s="11" t="s">
        <v>58</v>
      </c>
      <c r="B20" s="12">
        <v>923</v>
      </c>
      <c r="C20" s="13" t="s">
        <v>49</v>
      </c>
      <c r="D20" s="13" t="s">
        <v>74</v>
      </c>
      <c r="E20" s="14" t="s">
        <v>124</v>
      </c>
      <c r="F20" s="13" t="s">
        <v>59</v>
      </c>
      <c r="G20" s="16">
        <v>26</v>
      </c>
      <c r="H20" s="16">
        <f>G20</f>
        <v>26</v>
      </c>
      <c r="I20" s="16">
        <v>26</v>
      </c>
      <c r="J20" s="16">
        <f>I20</f>
        <v>26</v>
      </c>
      <c r="K20" s="16"/>
      <c r="L20" s="16">
        <f>K20</f>
        <v>0</v>
      </c>
      <c r="M20" s="16"/>
      <c r="N20" s="16">
        <f>M20</f>
        <v>0</v>
      </c>
      <c r="O20" s="74">
        <f t="shared" si="1"/>
        <v>0</v>
      </c>
      <c r="P20" s="74" t="e">
        <f t="shared" si="7"/>
        <v>#DIV/0!</v>
      </c>
    </row>
    <row r="21" spans="1:16" ht="31.5" hidden="1">
      <c r="A21" s="11" t="s">
        <v>172</v>
      </c>
      <c r="B21" s="12">
        <v>923</v>
      </c>
      <c r="C21" s="13" t="s">
        <v>49</v>
      </c>
      <c r="D21" s="13" t="s">
        <v>74</v>
      </c>
      <c r="E21" s="14" t="s">
        <v>170</v>
      </c>
      <c r="F21" s="13"/>
      <c r="G21" s="16">
        <f aca="true" t="shared" si="9" ref="G21:N22">G22</f>
        <v>0</v>
      </c>
      <c r="H21" s="16">
        <f t="shared" si="9"/>
        <v>0</v>
      </c>
      <c r="I21" s="16">
        <f t="shared" si="9"/>
        <v>0</v>
      </c>
      <c r="J21" s="16">
        <f t="shared" si="9"/>
        <v>0</v>
      </c>
      <c r="K21" s="16">
        <f t="shared" si="9"/>
        <v>0</v>
      </c>
      <c r="L21" s="16">
        <f t="shared" si="9"/>
        <v>0</v>
      </c>
      <c r="M21" s="16">
        <f>M22</f>
        <v>0</v>
      </c>
      <c r="N21" s="16">
        <f t="shared" si="9"/>
        <v>0</v>
      </c>
      <c r="O21" s="74" t="e">
        <f>M21/G21*100</f>
        <v>#DIV/0!</v>
      </c>
      <c r="P21" s="74" t="e">
        <f aca="true" t="shared" si="10" ref="P21:P26">M21/K21*100</f>
        <v>#DIV/0!</v>
      </c>
    </row>
    <row r="22" spans="1:16" ht="47.25" hidden="1">
      <c r="A22" s="11" t="s">
        <v>56</v>
      </c>
      <c r="B22" s="12">
        <v>923</v>
      </c>
      <c r="C22" s="13" t="s">
        <v>49</v>
      </c>
      <c r="D22" s="13" t="s">
        <v>74</v>
      </c>
      <c r="E22" s="14" t="s">
        <v>171</v>
      </c>
      <c r="F22" s="13" t="s">
        <v>57</v>
      </c>
      <c r="G22" s="16">
        <f t="shared" si="9"/>
        <v>0</v>
      </c>
      <c r="H22" s="16">
        <f t="shared" si="9"/>
        <v>0</v>
      </c>
      <c r="I22" s="16">
        <f t="shared" si="9"/>
        <v>0</v>
      </c>
      <c r="J22" s="16">
        <f>J23</f>
        <v>0</v>
      </c>
      <c r="K22" s="16">
        <f t="shared" si="9"/>
        <v>0</v>
      </c>
      <c r="L22" s="16">
        <f t="shared" si="9"/>
        <v>0</v>
      </c>
      <c r="M22" s="16">
        <f t="shared" si="9"/>
        <v>0</v>
      </c>
      <c r="N22" s="16">
        <f t="shared" si="9"/>
        <v>0</v>
      </c>
      <c r="O22" s="74" t="e">
        <f>M22/G22*100</f>
        <v>#DIV/0!</v>
      </c>
      <c r="P22" s="74" t="e">
        <f t="shared" si="10"/>
        <v>#DIV/0!</v>
      </c>
    </row>
    <row r="23" spans="1:16" ht="47.25" hidden="1">
      <c r="A23" s="11" t="s">
        <v>58</v>
      </c>
      <c r="B23" s="12">
        <v>923</v>
      </c>
      <c r="C23" s="13" t="s">
        <v>49</v>
      </c>
      <c r="D23" s="13" t="s">
        <v>74</v>
      </c>
      <c r="E23" s="14" t="s">
        <v>169</v>
      </c>
      <c r="F23" s="13" t="s">
        <v>59</v>
      </c>
      <c r="G23" s="16"/>
      <c r="H23" s="16">
        <f>G23</f>
        <v>0</v>
      </c>
      <c r="I23" s="16"/>
      <c r="J23" s="16">
        <f>I23</f>
        <v>0</v>
      </c>
      <c r="K23" s="16"/>
      <c r="L23" s="16">
        <f>K23</f>
        <v>0</v>
      </c>
      <c r="M23" s="16"/>
      <c r="N23" s="16">
        <f>M23</f>
        <v>0</v>
      </c>
      <c r="O23" s="74" t="e">
        <f>M23/G23*100</f>
        <v>#DIV/0!</v>
      </c>
      <c r="P23" s="74" t="e">
        <f t="shared" si="10"/>
        <v>#DIV/0!</v>
      </c>
    </row>
    <row r="24" spans="1:16" ht="78.75">
      <c r="A24" s="11" t="s">
        <v>79</v>
      </c>
      <c r="B24" s="12">
        <v>923</v>
      </c>
      <c r="C24" s="13" t="s">
        <v>49</v>
      </c>
      <c r="D24" s="13" t="s">
        <v>74</v>
      </c>
      <c r="E24" s="14" t="s">
        <v>125</v>
      </c>
      <c r="F24" s="13"/>
      <c r="G24" s="16">
        <f aca="true" t="shared" si="11" ref="G24:N25">G25</f>
        <v>0</v>
      </c>
      <c r="H24" s="16">
        <f t="shared" si="11"/>
        <v>0</v>
      </c>
      <c r="I24" s="16">
        <f t="shared" si="11"/>
        <v>0</v>
      </c>
      <c r="J24" s="16">
        <f t="shared" si="11"/>
        <v>0</v>
      </c>
      <c r="K24" s="16">
        <f t="shared" si="11"/>
        <v>0</v>
      </c>
      <c r="L24" s="16">
        <f t="shared" si="11"/>
        <v>0</v>
      </c>
      <c r="M24" s="16">
        <f t="shared" si="11"/>
        <v>0</v>
      </c>
      <c r="N24" s="16">
        <f t="shared" si="11"/>
        <v>0</v>
      </c>
      <c r="O24" s="74" t="e">
        <f t="shared" si="1"/>
        <v>#DIV/0!</v>
      </c>
      <c r="P24" s="74" t="e">
        <f t="shared" si="10"/>
        <v>#DIV/0!</v>
      </c>
    </row>
    <row r="25" spans="1:16" ht="47.25">
      <c r="A25" s="11" t="s">
        <v>56</v>
      </c>
      <c r="B25" s="12">
        <v>923</v>
      </c>
      <c r="C25" s="13" t="s">
        <v>49</v>
      </c>
      <c r="D25" s="13" t="s">
        <v>74</v>
      </c>
      <c r="E25" s="14" t="s">
        <v>125</v>
      </c>
      <c r="F25" s="13" t="s">
        <v>57</v>
      </c>
      <c r="G25" s="16">
        <f t="shared" si="11"/>
        <v>0</v>
      </c>
      <c r="H25" s="16">
        <f t="shared" si="11"/>
        <v>0</v>
      </c>
      <c r="I25" s="16">
        <f t="shared" si="11"/>
        <v>0</v>
      </c>
      <c r="J25" s="16">
        <f t="shared" si="11"/>
        <v>0</v>
      </c>
      <c r="K25" s="16">
        <f t="shared" si="11"/>
        <v>0</v>
      </c>
      <c r="L25" s="16">
        <f t="shared" si="11"/>
        <v>0</v>
      </c>
      <c r="M25" s="16">
        <f t="shared" si="11"/>
        <v>0</v>
      </c>
      <c r="N25" s="16">
        <f t="shared" si="11"/>
        <v>0</v>
      </c>
      <c r="O25" s="74" t="e">
        <f t="shared" si="1"/>
        <v>#DIV/0!</v>
      </c>
      <c r="P25" s="74" t="e">
        <f t="shared" si="10"/>
        <v>#DIV/0!</v>
      </c>
    </row>
    <row r="26" spans="1:16" s="60" customFormat="1" ht="47.25">
      <c r="A26" s="11" t="s">
        <v>58</v>
      </c>
      <c r="B26" s="89">
        <v>923</v>
      </c>
      <c r="C26" s="90" t="s">
        <v>49</v>
      </c>
      <c r="D26" s="90" t="s">
        <v>74</v>
      </c>
      <c r="E26" s="91" t="s">
        <v>125</v>
      </c>
      <c r="F26" s="90" t="s">
        <v>59</v>
      </c>
      <c r="G26" s="92"/>
      <c r="H26" s="92">
        <f>G26</f>
        <v>0</v>
      </c>
      <c r="I26" s="92"/>
      <c r="J26" s="92">
        <f>I26</f>
        <v>0</v>
      </c>
      <c r="K26" s="92"/>
      <c r="L26" s="92">
        <f>K26</f>
        <v>0</v>
      </c>
      <c r="M26" s="92"/>
      <c r="N26" s="92">
        <f>M26</f>
        <v>0</v>
      </c>
      <c r="O26" s="128" t="e">
        <f t="shared" si="1"/>
        <v>#DIV/0!</v>
      </c>
      <c r="P26" s="128" t="e">
        <f t="shared" si="10"/>
        <v>#DIV/0!</v>
      </c>
    </row>
    <row r="27" spans="1:16" s="60" customFormat="1" ht="47.25" hidden="1">
      <c r="A27" s="11" t="s">
        <v>80</v>
      </c>
      <c r="B27" s="89">
        <v>923</v>
      </c>
      <c r="C27" s="90" t="s">
        <v>49</v>
      </c>
      <c r="D27" s="90" t="s">
        <v>74</v>
      </c>
      <c r="E27" s="91" t="s">
        <v>126</v>
      </c>
      <c r="F27" s="90"/>
      <c r="G27" s="92">
        <f aca="true" t="shared" si="12" ref="G27:N28">G28</f>
        <v>0</v>
      </c>
      <c r="H27" s="92">
        <f t="shared" si="12"/>
        <v>0</v>
      </c>
      <c r="I27" s="92">
        <f t="shared" si="12"/>
        <v>0</v>
      </c>
      <c r="J27" s="92">
        <f t="shared" si="12"/>
        <v>0</v>
      </c>
      <c r="K27" s="92">
        <f t="shared" si="12"/>
        <v>0</v>
      </c>
      <c r="L27" s="92">
        <f t="shared" si="12"/>
        <v>0</v>
      </c>
      <c r="M27" s="92">
        <f t="shared" si="12"/>
        <v>0</v>
      </c>
      <c r="N27" s="92">
        <f t="shared" si="12"/>
        <v>0</v>
      </c>
      <c r="O27" s="128" t="e">
        <f t="shared" si="1"/>
        <v>#DIV/0!</v>
      </c>
      <c r="P27" s="128" t="e">
        <f t="shared" si="2"/>
        <v>#DIV/0!</v>
      </c>
    </row>
    <row r="28" spans="1:16" s="60" customFormat="1" ht="47.25" hidden="1">
      <c r="A28" s="11" t="s">
        <v>56</v>
      </c>
      <c r="B28" s="89">
        <v>923</v>
      </c>
      <c r="C28" s="90" t="s">
        <v>49</v>
      </c>
      <c r="D28" s="90" t="s">
        <v>74</v>
      </c>
      <c r="E28" s="91" t="s">
        <v>126</v>
      </c>
      <c r="F28" s="90" t="s">
        <v>57</v>
      </c>
      <c r="G28" s="92">
        <f t="shared" si="12"/>
        <v>0</v>
      </c>
      <c r="H28" s="92">
        <f t="shared" si="12"/>
        <v>0</v>
      </c>
      <c r="I28" s="92">
        <f t="shared" si="12"/>
        <v>0</v>
      </c>
      <c r="J28" s="92">
        <f t="shared" si="12"/>
        <v>0</v>
      </c>
      <c r="K28" s="92">
        <f t="shared" si="12"/>
        <v>0</v>
      </c>
      <c r="L28" s="92">
        <f t="shared" si="12"/>
        <v>0</v>
      </c>
      <c r="M28" s="92">
        <f t="shared" si="12"/>
        <v>0</v>
      </c>
      <c r="N28" s="92">
        <f t="shared" si="12"/>
        <v>0</v>
      </c>
      <c r="O28" s="128" t="e">
        <f t="shared" si="1"/>
        <v>#DIV/0!</v>
      </c>
      <c r="P28" s="128" t="e">
        <f t="shared" si="2"/>
        <v>#DIV/0!</v>
      </c>
    </row>
    <row r="29" spans="1:16" s="60" customFormat="1" ht="47.25" hidden="1">
      <c r="A29" s="11" t="s">
        <v>58</v>
      </c>
      <c r="B29" s="89">
        <v>923</v>
      </c>
      <c r="C29" s="90" t="s">
        <v>49</v>
      </c>
      <c r="D29" s="90" t="s">
        <v>74</v>
      </c>
      <c r="E29" s="91" t="s">
        <v>126</v>
      </c>
      <c r="F29" s="90" t="s">
        <v>59</v>
      </c>
      <c r="G29" s="92"/>
      <c r="H29" s="92">
        <f>G29</f>
        <v>0</v>
      </c>
      <c r="I29" s="92"/>
      <c r="J29" s="92">
        <f>I29</f>
        <v>0</v>
      </c>
      <c r="K29" s="92"/>
      <c r="L29" s="92">
        <f>K29</f>
        <v>0</v>
      </c>
      <c r="M29" s="92"/>
      <c r="N29" s="92">
        <f>M29</f>
        <v>0</v>
      </c>
      <c r="O29" s="128" t="e">
        <f t="shared" si="1"/>
        <v>#DIV/0!</v>
      </c>
      <c r="P29" s="128" t="e">
        <f t="shared" si="2"/>
        <v>#DIV/0!</v>
      </c>
    </row>
    <row r="30" spans="1:16" s="97" customFormat="1" ht="37.5">
      <c r="A30" s="11" t="s">
        <v>83</v>
      </c>
      <c r="B30" s="93">
        <v>923</v>
      </c>
      <c r="C30" s="94" t="s">
        <v>49</v>
      </c>
      <c r="D30" s="94" t="s">
        <v>74</v>
      </c>
      <c r="E30" s="95" t="s">
        <v>127</v>
      </c>
      <c r="F30" s="94"/>
      <c r="G30" s="96">
        <f aca="true" t="shared" si="13" ref="G30:N31">G31</f>
        <v>15</v>
      </c>
      <c r="H30" s="96">
        <f t="shared" si="13"/>
        <v>15</v>
      </c>
      <c r="I30" s="96">
        <f t="shared" si="13"/>
        <v>15</v>
      </c>
      <c r="J30" s="96">
        <f t="shared" si="13"/>
        <v>15</v>
      </c>
      <c r="K30" s="96">
        <f t="shared" si="13"/>
        <v>0</v>
      </c>
      <c r="L30" s="96">
        <f t="shared" si="13"/>
        <v>0</v>
      </c>
      <c r="M30" s="96">
        <f t="shared" si="13"/>
        <v>0</v>
      </c>
      <c r="N30" s="96">
        <f t="shared" si="13"/>
        <v>0</v>
      </c>
      <c r="O30" s="129">
        <f t="shared" si="1"/>
        <v>0</v>
      </c>
      <c r="P30" s="128" t="e">
        <f t="shared" si="2"/>
        <v>#DIV/0!</v>
      </c>
    </row>
    <row r="31" spans="1:16" s="33" customFormat="1" ht="47.25">
      <c r="A31" s="31" t="s">
        <v>56</v>
      </c>
      <c r="B31" s="34">
        <v>923</v>
      </c>
      <c r="C31" s="35" t="s">
        <v>49</v>
      </c>
      <c r="D31" s="35" t="s">
        <v>74</v>
      </c>
      <c r="E31" s="36" t="s">
        <v>127</v>
      </c>
      <c r="F31" s="35" t="s">
        <v>57</v>
      </c>
      <c r="G31" s="32">
        <f t="shared" si="13"/>
        <v>15</v>
      </c>
      <c r="H31" s="32">
        <f t="shared" si="13"/>
        <v>15</v>
      </c>
      <c r="I31" s="32">
        <f t="shared" si="13"/>
        <v>15</v>
      </c>
      <c r="J31" s="32">
        <f t="shared" si="13"/>
        <v>15</v>
      </c>
      <c r="K31" s="32">
        <f t="shared" si="13"/>
        <v>0</v>
      </c>
      <c r="L31" s="32">
        <f t="shared" si="13"/>
        <v>0</v>
      </c>
      <c r="M31" s="32">
        <f t="shared" si="13"/>
        <v>0</v>
      </c>
      <c r="N31" s="32">
        <f t="shared" si="13"/>
        <v>0</v>
      </c>
      <c r="O31" s="75">
        <f t="shared" si="1"/>
        <v>0</v>
      </c>
      <c r="P31" s="74" t="e">
        <f t="shared" si="2"/>
        <v>#DIV/0!</v>
      </c>
    </row>
    <row r="32" spans="1:16" s="33" customFormat="1" ht="47.25">
      <c r="A32" s="31" t="s">
        <v>58</v>
      </c>
      <c r="B32" s="34">
        <v>923</v>
      </c>
      <c r="C32" s="35" t="s">
        <v>49</v>
      </c>
      <c r="D32" s="35" t="s">
        <v>74</v>
      </c>
      <c r="E32" s="36" t="s">
        <v>127</v>
      </c>
      <c r="F32" s="35" t="s">
        <v>59</v>
      </c>
      <c r="G32" s="32">
        <v>15</v>
      </c>
      <c r="H32" s="32">
        <f>G32</f>
        <v>15</v>
      </c>
      <c r="I32" s="32">
        <v>15</v>
      </c>
      <c r="J32" s="32">
        <f>I32</f>
        <v>15</v>
      </c>
      <c r="K32" s="32"/>
      <c r="L32" s="32">
        <f>K32</f>
        <v>0</v>
      </c>
      <c r="M32" s="32"/>
      <c r="N32" s="32">
        <f>M32</f>
        <v>0</v>
      </c>
      <c r="O32" s="75">
        <f t="shared" si="1"/>
        <v>0</v>
      </c>
      <c r="P32" s="74" t="e">
        <f t="shared" si="2"/>
        <v>#DIV/0!</v>
      </c>
    </row>
    <row r="33" spans="1:16" ht="31.5">
      <c r="A33" s="17" t="s">
        <v>2</v>
      </c>
      <c r="B33" s="9">
        <v>923</v>
      </c>
      <c r="C33" s="10" t="s">
        <v>49</v>
      </c>
      <c r="D33" s="10" t="s">
        <v>90</v>
      </c>
      <c r="E33" s="18"/>
      <c r="F33" s="10"/>
      <c r="G33" s="15">
        <f aca="true" t="shared" si="14" ref="G33:N37">G34</f>
        <v>759</v>
      </c>
      <c r="H33" s="15">
        <f t="shared" si="14"/>
        <v>0</v>
      </c>
      <c r="I33" s="15">
        <f t="shared" si="14"/>
        <v>683</v>
      </c>
      <c r="J33" s="15">
        <f t="shared" si="14"/>
        <v>0</v>
      </c>
      <c r="K33" s="15">
        <f t="shared" si="14"/>
        <v>32</v>
      </c>
      <c r="L33" s="15">
        <f t="shared" si="14"/>
        <v>0</v>
      </c>
      <c r="M33" s="15">
        <f t="shared" si="14"/>
        <v>17</v>
      </c>
      <c r="N33" s="15">
        <f t="shared" si="14"/>
        <v>0</v>
      </c>
      <c r="O33" s="51">
        <f t="shared" si="1"/>
        <v>2.2</v>
      </c>
      <c r="P33" s="51">
        <f t="shared" si="2"/>
        <v>53.1</v>
      </c>
    </row>
    <row r="34" spans="1:16" ht="15.75">
      <c r="A34" s="11" t="s">
        <v>50</v>
      </c>
      <c r="B34" s="12">
        <v>923</v>
      </c>
      <c r="C34" s="13" t="s">
        <v>49</v>
      </c>
      <c r="D34" s="13" t="s">
        <v>90</v>
      </c>
      <c r="E34" s="16" t="s">
        <v>51</v>
      </c>
      <c r="F34" s="13"/>
      <c r="G34" s="16">
        <f t="shared" si="14"/>
        <v>759</v>
      </c>
      <c r="H34" s="16">
        <f t="shared" si="14"/>
        <v>0</v>
      </c>
      <c r="I34" s="16">
        <f t="shared" si="14"/>
        <v>683</v>
      </c>
      <c r="J34" s="16">
        <f t="shared" si="14"/>
        <v>0</v>
      </c>
      <c r="K34" s="16">
        <f t="shared" si="14"/>
        <v>32</v>
      </c>
      <c r="L34" s="16">
        <f t="shared" si="14"/>
        <v>0</v>
      </c>
      <c r="M34" s="16">
        <f t="shared" si="14"/>
        <v>17</v>
      </c>
      <c r="N34" s="16">
        <f t="shared" si="14"/>
        <v>0</v>
      </c>
      <c r="O34" s="51">
        <f t="shared" si="1"/>
        <v>2.2</v>
      </c>
      <c r="P34" s="51">
        <f t="shared" si="2"/>
        <v>53.1</v>
      </c>
    </row>
    <row r="35" spans="1:16" ht="31.5">
      <c r="A35" s="11" t="s">
        <v>66</v>
      </c>
      <c r="B35" s="12">
        <v>923</v>
      </c>
      <c r="C35" s="13" t="s">
        <v>49</v>
      </c>
      <c r="D35" s="13" t="s">
        <v>90</v>
      </c>
      <c r="E35" s="16" t="s">
        <v>68</v>
      </c>
      <c r="F35" s="13"/>
      <c r="G35" s="16">
        <f t="shared" si="14"/>
        <v>759</v>
      </c>
      <c r="H35" s="16">
        <f t="shared" si="14"/>
        <v>0</v>
      </c>
      <c r="I35" s="16">
        <f t="shared" si="14"/>
        <v>683</v>
      </c>
      <c r="J35" s="16">
        <f t="shared" si="14"/>
        <v>0</v>
      </c>
      <c r="K35" s="16">
        <f t="shared" si="14"/>
        <v>32</v>
      </c>
      <c r="L35" s="16">
        <f t="shared" si="14"/>
        <v>0</v>
      </c>
      <c r="M35" s="16">
        <f t="shared" si="14"/>
        <v>17</v>
      </c>
      <c r="N35" s="16">
        <f t="shared" si="14"/>
        <v>0</v>
      </c>
      <c r="O35" s="51">
        <f t="shared" si="1"/>
        <v>2.2</v>
      </c>
      <c r="P35" s="51">
        <f t="shared" si="2"/>
        <v>53.1</v>
      </c>
    </row>
    <row r="36" spans="1:16" ht="15.75">
      <c r="A36" s="11" t="s">
        <v>0</v>
      </c>
      <c r="B36" s="12">
        <v>923</v>
      </c>
      <c r="C36" s="13" t="s">
        <v>49</v>
      </c>
      <c r="D36" s="13" t="s">
        <v>90</v>
      </c>
      <c r="E36" s="14" t="s">
        <v>1</v>
      </c>
      <c r="F36" s="13"/>
      <c r="G36" s="16">
        <f t="shared" si="14"/>
        <v>759</v>
      </c>
      <c r="H36" s="16">
        <f t="shared" si="14"/>
        <v>0</v>
      </c>
      <c r="I36" s="16">
        <f t="shared" si="14"/>
        <v>683</v>
      </c>
      <c r="J36" s="16">
        <f t="shared" si="14"/>
        <v>0</v>
      </c>
      <c r="K36" s="16">
        <f t="shared" si="14"/>
        <v>32</v>
      </c>
      <c r="L36" s="16">
        <f t="shared" si="14"/>
        <v>0</v>
      </c>
      <c r="M36" s="16">
        <f t="shared" si="14"/>
        <v>17</v>
      </c>
      <c r="N36" s="16">
        <f t="shared" si="14"/>
        <v>0</v>
      </c>
      <c r="O36" s="51">
        <f t="shared" si="1"/>
        <v>2.2</v>
      </c>
      <c r="P36" s="51">
        <f t="shared" si="2"/>
        <v>53.1</v>
      </c>
    </row>
    <row r="37" spans="1:16" ht="55.5" customHeight="1">
      <c r="A37" s="11" t="s">
        <v>56</v>
      </c>
      <c r="B37" s="12">
        <v>923</v>
      </c>
      <c r="C37" s="13" t="s">
        <v>49</v>
      </c>
      <c r="D37" s="13" t="s">
        <v>90</v>
      </c>
      <c r="E37" s="14" t="s">
        <v>1</v>
      </c>
      <c r="F37" s="13" t="s">
        <v>57</v>
      </c>
      <c r="G37" s="16">
        <f t="shared" si="14"/>
        <v>759</v>
      </c>
      <c r="H37" s="16">
        <f t="shared" si="14"/>
        <v>0</v>
      </c>
      <c r="I37" s="16">
        <f t="shared" si="14"/>
        <v>683</v>
      </c>
      <c r="J37" s="16">
        <f t="shared" si="14"/>
        <v>0</v>
      </c>
      <c r="K37" s="16">
        <f t="shared" si="14"/>
        <v>32</v>
      </c>
      <c r="L37" s="16">
        <f t="shared" si="14"/>
        <v>0</v>
      </c>
      <c r="M37" s="16">
        <f t="shared" si="14"/>
        <v>17</v>
      </c>
      <c r="N37" s="16">
        <f t="shared" si="14"/>
        <v>0</v>
      </c>
      <c r="O37" s="51">
        <f t="shared" si="1"/>
        <v>2.2</v>
      </c>
      <c r="P37" s="51">
        <f t="shared" si="2"/>
        <v>53.1</v>
      </c>
    </row>
    <row r="38" spans="1:16" ht="59.25" customHeight="1">
      <c r="A38" s="11" t="s">
        <v>58</v>
      </c>
      <c r="B38" s="12">
        <v>923</v>
      </c>
      <c r="C38" s="13" t="s">
        <v>49</v>
      </c>
      <c r="D38" s="13" t="s">
        <v>90</v>
      </c>
      <c r="E38" s="14" t="s">
        <v>1</v>
      </c>
      <c r="F38" s="13" t="s">
        <v>59</v>
      </c>
      <c r="G38" s="16">
        <v>759</v>
      </c>
      <c r="H38" s="16"/>
      <c r="I38" s="16">
        <v>683</v>
      </c>
      <c r="J38" s="16"/>
      <c r="K38" s="16">
        <v>32</v>
      </c>
      <c r="L38" s="16"/>
      <c r="M38" s="16">
        <v>17</v>
      </c>
      <c r="N38" s="16"/>
      <c r="O38" s="51">
        <f t="shared" si="1"/>
        <v>2.2</v>
      </c>
      <c r="P38" s="51">
        <f t="shared" si="2"/>
        <v>53.1</v>
      </c>
    </row>
    <row r="39" spans="1:16" ht="30" customHeight="1">
      <c r="A39" s="17" t="s">
        <v>64</v>
      </c>
      <c r="B39" s="9">
        <v>923</v>
      </c>
      <c r="C39" s="10" t="s">
        <v>49</v>
      </c>
      <c r="D39" s="10" t="s">
        <v>65</v>
      </c>
      <c r="E39" s="18"/>
      <c r="F39" s="10"/>
      <c r="G39" s="15">
        <f aca="true" t="shared" si="15" ref="G39:N39">G40+G45+G55+G50++G133+G137</f>
        <v>270326</v>
      </c>
      <c r="H39" s="15">
        <f t="shared" si="15"/>
        <v>5264</v>
      </c>
      <c r="I39" s="15">
        <f t="shared" si="15"/>
        <v>270622</v>
      </c>
      <c r="J39" s="15">
        <f t="shared" si="15"/>
        <v>5606</v>
      </c>
      <c r="K39" s="15">
        <f t="shared" si="15"/>
        <v>51664</v>
      </c>
      <c r="L39" s="15">
        <f t="shared" si="15"/>
        <v>961</v>
      </c>
      <c r="M39" s="15">
        <f t="shared" si="15"/>
        <v>51260</v>
      </c>
      <c r="N39" s="15">
        <f t="shared" si="15"/>
        <v>945</v>
      </c>
      <c r="O39" s="50">
        <f aca="true" t="shared" si="16" ref="O39:O48">M39/G39*100</f>
        <v>19</v>
      </c>
      <c r="P39" s="50">
        <f t="shared" si="2"/>
        <v>99.2</v>
      </c>
    </row>
    <row r="40" spans="1:16" ht="44.25" customHeight="1" hidden="1">
      <c r="A40" s="11" t="s">
        <v>162</v>
      </c>
      <c r="B40" s="12">
        <v>923</v>
      </c>
      <c r="C40" s="13" t="s">
        <v>49</v>
      </c>
      <c r="D40" s="13" t="s">
        <v>65</v>
      </c>
      <c r="E40" s="14" t="s">
        <v>163</v>
      </c>
      <c r="F40" s="13"/>
      <c r="G40" s="15">
        <f aca="true" t="shared" si="17" ref="G40:N43">G41</f>
        <v>0</v>
      </c>
      <c r="H40" s="15">
        <f t="shared" si="17"/>
        <v>0</v>
      </c>
      <c r="I40" s="15">
        <f t="shared" si="17"/>
        <v>0</v>
      </c>
      <c r="J40" s="15">
        <f t="shared" si="17"/>
        <v>0</v>
      </c>
      <c r="K40" s="15">
        <f>K41</f>
        <v>0</v>
      </c>
      <c r="L40" s="15">
        <f t="shared" si="17"/>
        <v>0</v>
      </c>
      <c r="M40" s="15">
        <f t="shared" si="17"/>
        <v>0</v>
      </c>
      <c r="N40" s="15">
        <f t="shared" si="17"/>
        <v>0</v>
      </c>
      <c r="O40" s="74" t="e">
        <f t="shared" si="16"/>
        <v>#DIV/0!</v>
      </c>
      <c r="P40" s="74" t="e">
        <f t="shared" si="2"/>
        <v>#DIV/0!</v>
      </c>
    </row>
    <row r="41" spans="1:16" ht="31.5" hidden="1">
      <c r="A41" s="11" t="s">
        <v>66</v>
      </c>
      <c r="B41" s="12">
        <v>923</v>
      </c>
      <c r="C41" s="13" t="s">
        <v>49</v>
      </c>
      <c r="D41" s="13" t="s">
        <v>65</v>
      </c>
      <c r="E41" s="14" t="s">
        <v>164</v>
      </c>
      <c r="F41" s="13"/>
      <c r="G41" s="15">
        <f t="shared" si="17"/>
        <v>0</v>
      </c>
      <c r="H41" s="15">
        <f t="shared" si="17"/>
        <v>0</v>
      </c>
      <c r="I41" s="15">
        <f t="shared" si="17"/>
        <v>0</v>
      </c>
      <c r="J41" s="15">
        <f t="shared" si="17"/>
        <v>0</v>
      </c>
      <c r="K41" s="15">
        <f t="shared" si="17"/>
        <v>0</v>
      </c>
      <c r="L41" s="15">
        <f t="shared" si="17"/>
        <v>0</v>
      </c>
      <c r="M41" s="15">
        <f t="shared" si="17"/>
        <v>0</v>
      </c>
      <c r="N41" s="15">
        <f t="shared" si="17"/>
        <v>0</v>
      </c>
      <c r="O41" s="74" t="e">
        <f t="shared" si="16"/>
        <v>#DIV/0!</v>
      </c>
      <c r="P41" s="74" t="e">
        <f t="shared" si="2"/>
        <v>#DIV/0!</v>
      </c>
    </row>
    <row r="42" spans="1:16" ht="31.5" hidden="1">
      <c r="A42" s="11" t="s">
        <v>69</v>
      </c>
      <c r="B42" s="12">
        <v>923</v>
      </c>
      <c r="C42" s="13" t="s">
        <v>49</v>
      </c>
      <c r="D42" s="13" t="s">
        <v>65</v>
      </c>
      <c r="E42" s="14" t="s">
        <v>165</v>
      </c>
      <c r="F42" s="13"/>
      <c r="G42" s="15">
        <f t="shared" si="17"/>
        <v>0</v>
      </c>
      <c r="H42" s="15">
        <f t="shared" si="17"/>
        <v>0</v>
      </c>
      <c r="I42" s="15">
        <f t="shared" si="17"/>
        <v>0</v>
      </c>
      <c r="J42" s="15">
        <f t="shared" si="17"/>
        <v>0</v>
      </c>
      <c r="K42" s="15">
        <f t="shared" si="17"/>
        <v>0</v>
      </c>
      <c r="L42" s="15">
        <f t="shared" si="17"/>
        <v>0</v>
      </c>
      <c r="M42" s="15">
        <f t="shared" si="17"/>
        <v>0</v>
      </c>
      <c r="N42" s="15">
        <f t="shared" si="17"/>
        <v>0</v>
      </c>
      <c r="O42" s="74" t="e">
        <f t="shared" si="16"/>
        <v>#DIV/0!</v>
      </c>
      <c r="P42" s="74" t="e">
        <f t="shared" si="2"/>
        <v>#DIV/0!</v>
      </c>
    </row>
    <row r="43" spans="1:16" ht="38.25" customHeight="1" hidden="1">
      <c r="A43" s="11" t="s">
        <v>56</v>
      </c>
      <c r="B43" s="12">
        <v>923</v>
      </c>
      <c r="C43" s="13" t="s">
        <v>49</v>
      </c>
      <c r="D43" s="13" t="s">
        <v>65</v>
      </c>
      <c r="E43" s="14" t="s">
        <v>165</v>
      </c>
      <c r="F43" s="13" t="s">
        <v>57</v>
      </c>
      <c r="G43" s="16">
        <f t="shared" si="17"/>
        <v>0</v>
      </c>
      <c r="H43" s="16">
        <f t="shared" si="17"/>
        <v>0</v>
      </c>
      <c r="I43" s="16">
        <f t="shared" si="17"/>
        <v>0</v>
      </c>
      <c r="J43" s="16">
        <f t="shared" si="17"/>
        <v>0</v>
      </c>
      <c r="K43" s="16">
        <f t="shared" si="17"/>
        <v>0</v>
      </c>
      <c r="L43" s="16">
        <f t="shared" si="17"/>
        <v>0</v>
      </c>
      <c r="M43" s="16">
        <f t="shared" si="17"/>
        <v>0</v>
      </c>
      <c r="N43" s="16">
        <f t="shared" si="17"/>
        <v>0</v>
      </c>
      <c r="O43" s="74" t="e">
        <f t="shared" si="16"/>
        <v>#DIV/0!</v>
      </c>
      <c r="P43" s="74" t="e">
        <f t="shared" si="2"/>
        <v>#DIV/0!</v>
      </c>
    </row>
    <row r="44" spans="1:16" ht="69" customHeight="1" hidden="1">
      <c r="A44" s="11" t="s">
        <v>58</v>
      </c>
      <c r="B44" s="12">
        <v>923</v>
      </c>
      <c r="C44" s="13" t="s">
        <v>49</v>
      </c>
      <c r="D44" s="13" t="s">
        <v>65</v>
      </c>
      <c r="E44" s="14" t="s">
        <v>165</v>
      </c>
      <c r="F44" s="13" t="s">
        <v>59</v>
      </c>
      <c r="G44" s="16"/>
      <c r="H44" s="16"/>
      <c r="I44" s="16"/>
      <c r="J44" s="16"/>
      <c r="K44" s="16"/>
      <c r="L44" s="16"/>
      <c r="M44" s="16"/>
      <c r="N44" s="16"/>
      <c r="O44" s="74" t="e">
        <f t="shared" si="16"/>
        <v>#DIV/0!</v>
      </c>
      <c r="P44" s="74" t="e">
        <f t="shared" si="2"/>
        <v>#DIV/0!</v>
      </c>
    </row>
    <row r="45" spans="1:16" ht="123.75" customHeight="1">
      <c r="A45" s="11" t="s">
        <v>185</v>
      </c>
      <c r="B45" s="12">
        <v>923</v>
      </c>
      <c r="C45" s="13" t="s">
        <v>49</v>
      </c>
      <c r="D45" s="13" t="s">
        <v>65</v>
      </c>
      <c r="E45" s="14" t="s">
        <v>106</v>
      </c>
      <c r="F45" s="13"/>
      <c r="G45" s="15">
        <f aca="true" t="shared" si="18" ref="G45:N48">G46</f>
        <v>584</v>
      </c>
      <c r="H45" s="15">
        <f t="shared" si="18"/>
        <v>0</v>
      </c>
      <c r="I45" s="15">
        <f t="shared" si="18"/>
        <v>584</v>
      </c>
      <c r="J45" s="15">
        <f t="shared" si="18"/>
        <v>0</v>
      </c>
      <c r="K45" s="15">
        <f>K46</f>
        <v>122</v>
      </c>
      <c r="L45" s="15">
        <f t="shared" si="18"/>
        <v>0</v>
      </c>
      <c r="M45" s="15">
        <f t="shared" si="18"/>
        <v>122</v>
      </c>
      <c r="N45" s="15">
        <f t="shared" si="18"/>
        <v>0</v>
      </c>
      <c r="O45" s="50">
        <f t="shared" si="16"/>
        <v>20.9</v>
      </c>
      <c r="P45" s="50">
        <f t="shared" si="2"/>
        <v>100</v>
      </c>
    </row>
    <row r="46" spans="1:16" ht="31.5">
      <c r="A46" s="11" t="s">
        <v>66</v>
      </c>
      <c r="B46" s="12">
        <v>923</v>
      </c>
      <c r="C46" s="13" t="s">
        <v>49</v>
      </c>
      <c r="D46" s="13" t="s">
        <v>65</v>
      </c>
      <c r="E46" s="14" t="s">
        <v>107</v>
      </c>
      <c r="F46" s="13"/>
      <c r="G46" s="15">
        <f t="shared" si="18"/>
        <v>584</v>
      </c>
      <c r="H46" s="15">
        <f t="shared" si="18"/>
        <v>0</v>
      </c>
      <c r="I46" s="15">
        <f t="shared" si="18"/>
        <v>584</v>
      </c>
      <c r="J46" s="15">
        <f t="shared" si="18"/>
        <v>0</v>
      </c>
      <c r="K46" s="15">
        <f t="shared" si="18"/>
        <v>122</v>
      </c>
      <c r="L46" s="15">
        <f t="shared" si="18"/>
        <v>0</v>
      </c>
      <c r="M46" s="15">
        <f t="shared" si="18"/>
        <v>122</v>
      </c>
      <c r="N46" s="15">
        <f t="shared" si="18"/>
        <v>0</v>
      </c>
      <c r="O46" s="50">
        <f t="shared" si="16"/>
        <v>20.9</v>
      </c>
      <c r="P46" s="50">
        <f t="shared" si="2"/>
        <v>100</v>
      </c>
    </row>
    <row r="47" spans="1:16" ht="31.5">
      <c r="A47" s="11" t="s">
        <v>69</v>
      </c>
      <c r="B47" s="12">
        <v>923</v>
      </c>
      <c r="C47" s="13" t="s">
        <v>49</v>
      </c>
      <c r="D47" s="13" t="s">
        <v>65</v>
      </c>
      <c r="E47" s="14" t="s">
        <v>108</v>
      </c>
      <c r="F47" s="13"/>
      <c r="G47" s="15">
        <f t="shared" si="18"/>
        <v>584</v>
      </c>
      <c r="H47" s="15">
        <f t="shared" si="18"/>
        <v>0</v>
      </c>
      <c r="I47" s="15">
        <f t="shared" si="18"/>
        <v>584</v>
      </c>
      <c r="J47" s="15">
        <f t="shared" si="18"/>
        <v>0</v>
      </c>
      <c r="K47" s="15">
        <f t="shared" si="18"/>
        <v>122</v>
      </c>
      <c r="L47" s="15">
        <f t="shared" si="18"/>
        <v>0</v>
      </c>
      <c r="M47" s="15">
        <f t="shared" si="18"/>
        <v>122</v>
      </c>
      <c r="N47" s="15">
        <f t="shared" si="18"/>
        <v>0</v>
      </c>
      <c r="O47" s="50">
        <f t="shared" si="16"/>
        <v>20.9</v>
      </c>
      <c r="P47" s="50">
        <f t="shared" si="2"/>
        <v>100</v>
      </c>
    </row>
    <row r="48" spans="1:16" ht="58.5" customHeight="1">
      <c r="A48" s="11" t="s">
        <v>56</v>
      </c>
      <c r="B48" s="12">
        <v>923</v>
      </c>
      <c r="C48" s="13" t="s">
        <v>49</v>
      </c>
      <c r="D48" s="13" t="s">
        <v>65</v>
      </c>
      <c r="E48" s="14" t="s">
        <v>108</v>
      </c>
      <c r="F48" s="13" t="s">
        <v>57</v>
      </c>
      <c r="G48" s="16">
        <f t="shared" si="18"/>
        <v>584</v>
      </c>
      <c r="H48" s="16">
        <f t="shared" si="18"/>
        <v>0</v>
      </c>
      <c r="I48" s="16">
        <f t="shared" si="18"/>
        <v>584</v>
      </c>
      <c r="J48" s="16">
        <f t="shared" si="18"/>
        <v>0</v>
      </c>
      <c r="K48" s="16">
        <f t="shared" si="18"/>
        <v>122</v>
      </c>
      <c r="L48" s="16">
        <f t="shared" si="18"/>
        <v>0</v>
      </c>
      <c r="M48" s="16">
        <f t="shared" si="18"/>
        <v>122</v>
      </c>
      <c r="N48" s="16">
        <f t="shared" si="18"/>
        <v>0</v>
      </c>
      <c r="O48" s="50">
        <f t="shared" si="16"/>
        <v>20.9</v>
      </c>
      <c r="P48" s="50">
        <f t="shared" si="2"/>
        <v>100</v>
      </c>
    </row>
    <row r="49" spans="1:16" s="33" customFormat="1" ht="69" customHeight="1">
      <c r="A49" s="31" t="s">
        <v>58</v>
      </c>
      <c r="B49" s="34">
        <v>923</v>
      </c>
      <c r="C49" s="35" t="s">
        <v>49</v>
      </c>
      <c r="D49" s="35" t="s">
        <v>65</v>
      </c>
      <c r="E49" s="36" t="s">
        <v>108</v>
      </c>
      <c r="F49" s="35" t="s">
        <v>59</v>
      </c>
      <c r="G49" s="32">
        <v>584</v>
      </c>
      <c r="H49" s="32"/>
      <c r="I49" s="32">
        <v>584</v>
      </c>
      <c r="J49" s="32"/>
      <c r="K49" s="32">
        <v>122</v>
      </c>
      <c r="L49" s="32"/>
      <c r="M49" s="32">
        <v>122</v>
      </c>
      <c r="N49" s="32"/>
      <c r="O49" s="51">
        <f aca="true" t="shared" si="19" ref="O49:O96">M49/G49*100</f>
        <v>20.9</v>
      </c>
      <c r="P49" s="51">
        <f t="shared" si="2"/>
        <v>100</v>
      </c>
    </row>
    <row r="50" spans="1:16" ht="47.25">
      <c r="A50" s="11" t="s">
        <v>186</v>
      </c>
      <c r="B50" s="12">
        <v>923</v>
      </c>
      <c r="C50" s="13" t="s">
        <v>49</v>
      </c>
      <c r="D50" s="13" t="s">
        <v>65</v>
      </c>
      <c r="E50" s="14" t="s">
        <v>3</v>
      </c>
      <c r="F50" s="13"/>
      <c r="G50" s="16">
        <f aca="true" t="shared" si="20" ref="G50:N53">G51</f>
        <v>182</v>
      </c>
      <c r="H50" s="16">
        <f t="shared" si="20"/>
        <v>0</v>
      </c>
      <c r="I50" s="16">
        <f t="shared" si="20"/>
        <v>182</v>
      </c>
      <c r="J50" s="16">
        <f t="shared" si="20"/>
        <v>0</v>
      </c>
      <c r="K50" s="16">
        <f t="shared" si="20"/>
        <v>0</v>
      </c>
      <c r="L50" s="16">
        <f t="shared" si="20"/>
        <v>0</v>
      </c>
      <c r="M50" s="16">
        <f t="shared" si="20"/>
        <v>0</v>
      </c>
      <c r="N50" s="16">
        <f t="shared" si="20"/>
        <v>0</v>
      </c>
      <c r="O50" s="50">
        <f t="shared" si="19"/>
        <v>0</v>
      </c>
      <c r="P50" s="75" t="e">
        <f t="shared" si="2"/>
        <v>#DIV/0!</v>
      </c>
    </row>
    <row r="51" spans="1:16" ht="31.5">
      <c r="A51" s="11" t="s">
        <v>66</v>
      </c>
      <c r="B51" s="12">
        <v>923</v>
      </c>
      <c r="C51" s="13" t="s">
        <v>49</v>
      </c>
      <c r="D51" s="13" t="s">
        <v>65</v>
      </c>
      <c r="E51" s="14" t="s">
        <v>4</v>
      </c>
      <c r="F51" s="13"/>
      <c r="G51" s="16">
        <f t="shared" si="20"/>
        <v>182</v>
      </c>
      <c r="H51" s="16">
        <f t="shared" si="20"/>
        <v>0</v>
      </c>
      <c r="I51" s="16">
        <f t="shared" si="20"/>
        <v>182</v>
      </c>
      <c r="J51" s="16">
        <f t="shared" si="20"/>
        <v>0</v>
      </c>
      <c r="K51" s="16">
        <f t="shared" si="20"/>
        <v>0</v>
      </c>
      <c r="L51" s="16">
        <f t="shared" si="20"/>
        <v>0</v>
      </c>
      <c r="M51" s="16">
        <f t="shared" si="20"/>
        <v>0</v>
      </c>
      <c r="N51" s="16">
        <f t="shared" si="20"/>
        <v>0</v>
      </c>
      <c r="O51" s="50">
        <f t="shared" si="19"/>
        <v>0</v>
      </c>
      <c r="P51" s="75" t="e">
        <f t="shared" si="2"/>
        <v>#DIV/0!</v>
      </c>
    </row>
    <row r="52" spans="1:16" ht="41.25" customHeight="1">
      <c r="A52" s="11" t="s">
        <v>69</v>
      </c>
      <c r="B52" s="12">
        <v>923</v>
      </c>
      <c r="C52" s="13" t="s">
        <v>49</v>
      </c>
      <c r="D52" s="13" t="s">
        <v>65</v>
      </c>
      <c r="E52" s="14" t="s">
        <v>5</v>
      </c>
      <c r="F52" s="13"/>
      <c r="G52" s="16">
        <f t="shared" si="20"/>
        <v>182</v>
      </c>
      <c r="H52" s="16">
        <f t="shared" si="20"/>
        <v>0</v>
      </c>
      <c r="I52" s="16">
        <f t="shared" si="20"/>
        <v>182</v>
      </c>
      <c r="J52" s="16">
        <f t="shared" si="20"/>
        <v>0</v>
      </c>
      <c r="K52" s="16">
        <f t="shared" si="20"/>
        <v>0</v>
      </c>
      <c r="L52" s="16">
        <f t="shared" si="20"/>
        <v>0</v>
      </c>
      <c r="M52" s="16">
        <f t="shared" si="20"/>
        <v>0</v>
      </c>
      <c r="N52" s="16">
        <f t="shared" si="20"/>
        <v>0</v>
      </c>
      <c r="O52" s="50">
        <f t="shared" si="19"/>
        <v>0</v>
      </c>
      <c r="P52" s="75" t="e">
        <f t="shared" si="2"/>
        <v>#DIV/0!</v>
      </c>
    </row>
    <row r="53" spans="1:16" ht="54.75" customHeight="1">
      <c r="A53" s="11" t="s">
        <v>56</v>
      </c>
      <c r="B53" s="12">
        <v>923</v>
      </c>
      <c r="C53" s="13" t="s">
        <v>49</v>
      </c>
      <c r="D53" s="13" t="s">
        <v>65</v>
      </c>
      <c r="E53" s="14" t="s">
        <v>5</v>
      </c>
      <c r="F53" s="13" t="s">
        <v>57</v>
      </c>
      <c r="G53" s="16">
        <f t="shared" si="20"/>
        <v>182</v>
      </c>
      <c r="H53" s="16">
        <f t="shared" si="20"/>
        <v>0</v>
      </c>
      <c r="I53" s="16">
        <f t="shared" si="20"/>
        <v>182</v>
      </c>
      <c r="J53" s="16">
        <f t="shared" si="20"/>
        <v>0</v>
      </c>
      <c r="K53" s="16">
        <f t="shared" si="20"/>
        <v>0</v>
      </c>
      <c r="L53" s="16">
        <f t="shared" si="20"/>
        <v>0</v>
      </c>
      <c r="M53" s="16">
        <f t="shared" si="20"/>
        <v>0</v>
      </c>
      <c r="N53" s="16">
        <f t="shared" si="20"/>
        <v>0</v>
      </c>
      <c r="O53" s="50">
        <f t="shared" si="19"/>
        <v>0</v>
      </c>
      <c r="P53" s="75" t="e">
        <f t="shared" si="2"/>
        <v>#DIV/0!</v>
      </c>
    </row>
    <row r="54" spans="1:16" ht="47.25">
      <c r="A54" s="11" t="s">
        <v>58</v>
      </c>
      <c r="B54" s="12">
        <v>923</v>
      </c>
      <c r="C54" s="13" t="s">
        <v>49</v>
      </c>
      <c r="D54" s="13" t="s">
        <v>65</v>
      </c>
      <c r="E54" s="14" t="s">
        <v>5</v>
      </c>
      <c r="F54" s="13" t="s">
        <v>59</v>
      </c>
      <c r="G54" s="16">
        <v>182</v>
      </c>
      <c r="H54" s="16"/>
      <c r="I54" s="16">
        <v>182</v>
      </c>
      <c r="J54" s="16"/>
      <c r="K54" s="16"/>
      <c r="L54" s="16"/>
      <c r="M54" s="16"/>
      <c r="N54" s="16"/>
      <c r="O54" s="50">
        <f t="shared" si="19"/>
        <v>0</v>
      </c>
      <c r="P54" s="75" t="e">
        <f t="shared" si="2"/>
        <v>#DIV/0!</v>
      </c>
    </row>
    <row r="55" spans="1:16" ht="62.25" customHeight="1">
      <c r="A55" s="11" t="s">
        <v>202</v>
      </c>
      <c r="B55" s="12">
        <v>923</v>
      </c>
      <c r="C55" s="13" t="s">
        <v>49</v>
      </c>
      <c r="D55" s="13" t="s">
        <v>65</v>
      </c>
      <c r="E55" s="14" t="s">
        <v>70</v>
      </c>
      <c r="F55" s="13"/>
      <c r="G55" s="15">
        <f>G56+G64+G88+G126+G83+G80</f>
        <v>268560</v>
      </c>
      <c r="H55" s="15">
        <f>H56+H64+H88+H126+H83+H80</f>
        <v>5264</v>
      </c>
      <c r="I55" s="15">
        <f aca="true" t="shared" si="21" ref="I55:N55">I56+I64+I88+I126+I83+I80</f>
        <v>268856</v>
      </c>
      <c r="J55" s="15">
        <f t="shared" si="21"/>
        <v>5606</v>
      </c>
      <c r="K55" s="15">
        <f t="shared" si="21"/>
        <v>51218</v>
      </c>
      <c r="L55" s="15">
        <f t="shared" si="21"/>
        <v>961</v>
      </c>
      <c r="M55" s="15">
        <f t="shared" si="21"/>
        <v>50814</v>
      </c>
      <c r="N55" s="15">
        <f t="shared" si="21"/>
        <v>945</v>
      </c>
      <c r="O55" s="50">
        <f t="shared" si="19"/>
        <v>18.9</v>
      </c>
      <c r="P55" s="50">
        <f t="shared" si="2"/>
        <v>99.2</v>
      </c>
    </row>
    <row r="56" spans="1:16" ht="31.5">
      <c r="A56" s="11" t="s">
        <v>66</v>
      </c>
      <c r="B56" s="12">
        <v>923</v>
      </c>
      <c r="C56" s="13" t="s">
        <v>49</v>
      </c>
      <c r="D56" s="13" t="s">
        <v>65</v>
      </c>
      <c r="E56" s="14" t="s">
        <v>128</v>
      </c>
      <c r="F56" s="13"/>
      <c r="G56" s="15">
        <f aca="true" t="shared" si="22" ref="G56:N56">G57</f>
        <v>2895</v>
      </c>
      <c r="H56" s="15">
        <f t="shared" si="22"/>
        <v>0</v>
      </c>
      <c r="I56" s="15">
        <f t="shared" si="22"/>
        <v>2895</v>
      </c>
      <c r="J56" s="15">
        <f t="shared" si="22"/>
        <v>0</v>
      </c>
      <c r="K56" s="44">
        <f t="shared" si="22"/>
        <v>0</v>
      </c>
      <c r="L56" s="15">
        <f t="shared" si="22"/>
        <v>0</v>
      </c>
      <c r="M56" s="15">
        <f t="shared" si="22"/>
        <v>0</v>
      </c>
      <c r="N56" s="15">
        <f t="shared" si="22"/>
        <v>0</v>
      </c>
      <c r="O56" s="50">
        <f t="shared" si="19"/>
        <v>0</v>
      </c>
      <c r="P56" s="74" t="e">
        <f t="shared" si="2"/>
        <v>#DIV/0!</v>
      </c>
    </row>
    <row r="57" spans="1:16" ht="31.5">
      <c r="A57" s="11" t="s">
        <v>69</v>
      </c>
      <c r="B57" s="12">
        <v>923</v>
      </c>
      <c r="C57" s="13" t="s">
        <v>49</v>
      </c>
      <c r="D57" s="13" t="s">
        <v>65</v>
      </c>
      <c r="E57" s="14" t="s">
        <v>129</v>
      </c>
      <c r="F57" s="13"/>
      <c r="G57" s="15">
        <f>G58+G60+G62</f>
        <v>2895</v>
      </c>
      <c r="H57" s="15">
        <f aca="true" t="shared" si="23" ref="H57:N57">H58+H60+H62</f>
        <v>0</v>
      </c>
      <c r="I57" s="15">
        <f t="shared" si="23"/>
        <v>2895</v>
      </c>
      <c r="J57" s="15">
        <f t="shared" si="23"/>
        <v>0</v>
      </c>
      <c r="K57" s="15">
        <f>K58+K60+K62</f>
        <v>0</v>
      </c>
      <c r="L57" s="15">
        <f t="shared" si="23"/>
        <v>0</v>
      </c>
      <c r="M57" s="15">
        <f t="shared" si="23"/>
        <v>0</v>
      </c>
      <c r="N57" s="15">
        <f t="shared" si="23"/>
        <v>0</v>
      </c>
      <c r="O57" s="50">
        <f t="shared" si="19"/>
        <v>0</v>
      </c>
      <c r="P57" s="74" t="e">
        <f t="shared" si="2"/>
        <v>#DIV/0!</v>
      </c>
    </row>
    <row r="58" spans="1:16" ht="50.25" customHeight="1">
      <c r="A58" s="11" t="s">
        <v>56</v>
      </c>
      <c r="B58" s="12">
        <v>923</v>
      </c>
      <c r="C58" s="13" t="s">
        <v>49</v>
      </c>
      <c r="D58" s="13" t="s">
        <v>65</v>
      </c>
      <c r="E58" s="14" t="s">
        <v>129</v>
      </c>
      <c r="F58" s="13" t="s">
        <v>57</v>
      </c>
      <c r="G58" s="16">
        <f aca="true" t="shared" si="24" ref="G58:N58">G59</f>
        <v>1220</v>
      </c>
      <c r="H58" s="16">
        <f t="shared" si="24"/>
        <v>0</v>
      </c>
      <c r="I58" s="16">
        <f t="shared" si="24"/>
        <v>1220</v>
      </c>
      <c r="J58" s="16">
        <f t="shared" si="24"/>
        <v>0</v>
      </c>
      <c r="K58" s="16">
        <f t="shared" si="24"/>
        <v>0</v>
      </c>
      <c r="L58" s="16">
        <f t="shared" si="24"/>
        <v>0</v>
      </c>
      <c r="M58" s="16">
        <f t="shared" si="24"/>
        <v>0</v>
      </c>
      <c r="N58" s="16">
        <f t="shared" si="24"/>
        <v>0</v>
      </c>
      <c r="O58" s="50">
        <f t="shared" si="19"/>
        <v>0</v>
      </c>
      <c r="P58" s="74" t="e">
        <f t="shared" si="2"/>
        <v>#DIV/0!</v>
      </c>
    </row>
    <row r="59" spans="1:16" ht="47.25">
      <c r="A59" s="11" t="s">
        <v>58</v>
      </c>
      <c r="B59" s="12">
        <v>923</v>
      </c>
      <c r="C59" s="13" t="s">
        <v>49</v>
      </c>
      <c r="D59" s="13" t="s">
        <v>65</v>
      </c>
      <c r="E59" s="14" t="s">
        <v>129</v>
      </c>
      <c r="F59" s="13" t="s">
        <v>59</v>
      </c>
      <c r="G59" s="16">
        <v>1220</v>
      </c>
      <c r="H59" s="16"/>
      <c r="I59" s="16">
        <v>1220</v>
      </c>
      <c r="J59" s="16"/>
      <c r="K59" s="16"/>
      <c r="L59" s="16"/>
      <c r="M59" s="16"/>
      <c r="N59" s="16"/>
      <c r="O59" s="50">
        <f t="shared" si="19"/>
        <v>0</v>
      </c>
      <c r="P59" s="74" t="e">
        <f t="shared" si="2"/>
        <v>#DIV/0!</v>
      </c>
    </row>
    <row r="60" spans="1:16" ht="31.5">
      <c r="A60" s="11" t="s">
        <v>75</v>
      </c>
      <c r="B60" s="12">
        <v>923</v>
      </c>
      <c r="C60" s="13" t="s">
        <v>49</v>
      </c>
      <c r="D60" s="13" t="s">
        <v>65</v>
      </c>
      <c r="E60" s="14" t="s">
        <v>129</v>
      </c>
      <c r="F60" s="13" t="s">
        <v>76</v>
      </c>
      <c r="G60" s="16">
        <f aca="true" t="shared" si="25" ref="G60:N60">G61</f>
        <v>115</v>
      </c>
      <c r="H60" s="16">
        <f t="shared" si="25"/>
        <v>0</v>
      </c>
      <c r="I60" s="16">
        <f t="shared" si="25"/>
        <v>115</v>
      </c>
      <c r="J60" s="16">
        <f t="shared" si="25"/>
        <v>0</v>
      </c>
      <c r="K60" s="16">
        <f>K61</f>
        <v>0</v>
      </c>
      <c r="L60" s="16">
        <f t="shared" si="25"/>
        <v>0</v>
      </c>
      <c r="M60" s="16">
        <f>M61</f>
        <v>0</v>
      </c>
      <c r="N60" s="16">
        <f t="shared" si="25"/>
        <v>0</v>
      </c>
      <c r="O60" s="50">
        <f t="shared" si="19"/>
        <v>0</v>
      </c>
      <c r="P60" s="74" t="e">
        <f t="shared" si="2"/>
        <v>#DIV/0!</v>
      </c>
    </row>
    <row r="61" spans="1:16" ht="15.75">
      <c r="A61" s="11" t="s">
        <v>6</v>
      </c>
      <c r="B61" s="12">
        <v>923</v>
      </c>
      <c r="C61" s="13" t="s">
        <v>49</v>
      </c>
      <c r="D61" s="13" t="s">
        <v>65</v>
      </c>
      <c r="E61" s="14" t="s">
        <v>129</v>
      </c>
      <c r="F61" s="13" t="s">
        <v>45</v>
      </c>
      <c r="G61" s="16">
        <v>115</v>
      </c>
      <c r="H61" s="16"/>
      <c r="I61" s="16">
        <v>115</v>
      </c>
      <c r="J61" s="16"/>
      <c r="K61" s="16"/>
      <c r="L61" s="16"/>
      <c r="M61" s="16"/>
      <c r="N61" s="16"/>
      <c r="O61" s="50">
        <f t="shared" si="19"/>
        <v>0</v>
      </c>
      <c r="P61" s="74" t="e">
        <f t="shared" si="2"/>
        <v>#DIV/0!</v>
      </c>
    </row>
    <row r="62" spans="1:16" ht="15.75">
      <c r="A62" s="11" t="s">
        <v>60</v>
      </c>
      <c r="B62" s="12">
        <v>923</v>
      </c>
      <c r="C62" s="13" t="s">
        <v>49</v>
      </c>
      <c r="D62" s="13" t="s">
        <v>65</v>
      </c>
      <c r="E62" s="14" t="s">
        <v>129</v>
      </c>
      <c r="F62" s="13" t="s">
        <v>61</v>
      </c>
      <c r="G62" s="16">
        <f aca="true" t="shared" si="26" ref="G62:N62">G63</f>
        <v>1560</v>
      </c>
      <c r="H62" s="16">
        <f t="shared" si="26"/>
        <v>0</v>
      </c>
      <c r="I62" s="16">
        <f t="shared" si="26"/>
        <v>1560</v>
      </c>
      <c r="J62" s="16">
        <f t="shared" si="26"/>
        <v>0</v>
      </c>
      <c r="K62" s="16">
        <f t="shared" si="26"/>
        <v>0</v>
      </c>
      <c r="L62" s="16">
        <f t="shared" si="26"/>
        <v>0</v>
      </c>
      <c r="M62" s="16">
        <f t="shared" si="26"/>
        <v>0</v>
      </c>
      <c r="N62" s="16">
        <f t="shared" si="26"/>
        <v>0</v>
      </c>
      <c r="O62" s="50">
        <f t="shared" si="19"/>
        <v>0</v>
      </c>
      <c r="P62" s="74" t="e">
        <f t="shared" si="2"/>
        <v>#DIV/0!</v>
      </c>
    </row>
    <row r="63" spans="1:16" ht="15.75">
      <c r="A63" s="11" t="s">
        <v>39</v>
      </c>
      <c r="B63" s="12">
        <v>923</v>
      </c>
      <c r="C63" s="13" t="s">
        <v>49</v>
      </c>
      <c r="D63" s="13" t="s">
        <v>65</v>
      </c>
      <c r="E63" s="14" t="s">
        <v>129</v>
      </c>
      <c r="F63" s="13" t="s">
        <v>63</v>
      </c>
      <c r="G63" s="16">
        <v>1560</v>
      </c>
      <c r="H63" s="16"/>
      <c r="I63" s="16">
        <v>1560</v>
      </c>
      <c r="J63" s="16"/>
      <c r="K63" s="16"/>
      <c r="L63" s="16"/>
      <c r="M63" s="32"/>
      <c r="N63" s="16"/>
      <c r="O63" s="50">
        <f t="shared" si="19"/>
        <v>0</v>
      </c>
      <c r="P63" s="74" t="e">
        <f t="shared" si="2"/>
        <v>#DIV/0!</v>
      </c>
    </row>
    <row r="64" spans="1:16" ht="45" customHeight="1">
      <c r="A64" s="11" t="s">
        <v>89</v>
      </c>
      <c r="B64" s="12">
        <v>923</v>
      </c>
      <c r="C64" s="13" t="s">
        <v>49</v>
      </c>
      <c r="D64" s="13" t="s">
        <v>65</v>
      </c>
      <c r="E64" s="14" t="s">
        <v>130</v>
      </c>
      <c r="F64" s="13"/>
      <c r="G64" s="16">
        <f>G72+G65</f>
        <v>259329</v>
      </c>
      <c r="H64" s="16">
        <f aca="true" t="shared" si="27" ref="H64:N64">H72+H65</f>
        <v>0</v>
      </c>
      <c r="I64" s="16">
        <f t="shared" si="27"/>
        <v>259283</v>
      </c>
      <c r="J64" s="16">
        <f t="shared" si="27"/>
        <v>0</v>
      </c>
      <c r="K64" s="16">
        <f>K72+K65</f>
        <v>50115</v>
      </c>
      <c r="L64" s="16">
        <f t="shared" si="27"/>
        <v>0</v>
      </c>
      <c r="M64" s="16">
        <f t="shared" si="27"/>
        <v>49727</v>
      </c>
      <c r="N64" s="16">
        <f t="shared" si="27"/>
        <v>0</v>
      </c>
      <c r="O64" s="50">
        <f t="shared" si="19"/>
        <v>19.2</v>
      </c>
      <c r="P64" s="50">
        <f t="shared" si="2"/>
        <v>99.2</v>
      </c>
    </row>
    <row r="65" spans="1:16" ht="47.25">
      <c r="A65" s="11" t="s">
        <v>7</v>
      </c>
      <c r="B65" s="12">
        <v>923</v>
      </c>
      <c r="C65" s="13" t="s">
        <v>49</v>
      </c>
      <c r="D65" s="13" t="s">
        <v>65</v>
      </c>
      <c r="E65" s="14" t="s">
        <v>131</v>
      </c>
      <c r="F65" s="13"/>
      <c r="G65" s="16">
        <f aca="true" t="shared" si="28" ref="G65:N65">G66+G68+G70</f>
        <v>38472</v>
      </c>
      <c r="H65" s="16">
        <f t="shared" si="28"/>
        <v>0</v>
      </c>
      <c r="I65" s="16">
        <f t="shared" si="28"/>
        <v>38472</v>
      </c>
      <c r="J65" s="16">
        <f t="shared" si="28"/>
        <v>0</v>
      </c>
      <c r="K65" s="16">
        <f t="shared" si="28"/>
        <v>8186</v>
      </c>
      <c r="L65" s="16">
        <f t="shared" si="28"/>
        <v>0</v>
      </c>
      <c r="M65" s="16">
        <f t="shared" si="28"/>
        <v>8143</v>
      </c>
      <c r="N65" s="16">
        <f t="shared" si="28"/>
        <v>0</v>
      </c>
      <c r="O65" s="50">
        <f t="shared" si="19"/>
        <v>21.2</v>
      </c>
      <c r="P65" s="50">
        <f t="shared" si="2"/>
        <v>99.5</v>
      </c>
    </row>
    <row r="66" spans="1:16" ht="94.5">
      <c r="A66" s="11" t="s">
        <v>53</v>
      </c>
      <c r="B66" s="12">
        <v>923</v>
      </c>
      <c r="C66" s="13" t="s">
        <v>49</v>
      </c>
      <c r="D66" s="13" t="s">
        <v>65</v>
      </c>
      <c r="E66" s="14" t="s">
        <v>131</v>
      </c>
      <c r="F66" s="13" t="s">
        <v>54</v>
      </c>
      <c r="G66" s="16">
        <f aca="true" t="shared" si="29" ref="G66:M66">G67</f>
        <v>28094</v>
      </c>
      <c r="H66" s="16">
        <f t="shared" si="29"/>
        <v>0</v>
      </c>
      <c r="I66" s="16">
        <f t="shared" si="29"/>
        <v>28094</v>
      </c>
      <c r="J66" s="16">
        <f t="shared" si="29"/>
        <v>0</v>
      </c>
      <c r="K66" s="16">
        <f>K67</f>
        <v>5559</v>
      </c>
      <c r="L66" s="16">
        <f t="shared" si="29"/>
        <v>0</v>
      </c>
      <c r="M66" s="16">
        <f t="shared" si="29"/>
        <v>5558</v>
      </c>
      <c r="N66" s="16">
        <f>N67</f>
        <v>0</v>
      </c>
      <c r="O66" s="50">
        <f t="shared" si="19"/>
        <v>19.8</v>
      </c>
      <c r="P66" s="50">
        <f t="shared" si="2"/>
        <v>100</v>
      </c>
    </row>
    <row r="67" spans="1:16" ht="31.5">
      <c r="A67" s="11" t="s">
        <v>84</v>
      </c>
      <c r="B67" s="12">
        <v>923</v>
      </c>
      <c r="C67" s="13" t="s">
        <v>49</v>
      </c>
      <c r="D67" s="13" t="s">
        <v>65</v>
      </c>
      <c r="E67" s="14" t="s">
        <v>131</v>
      </c>
      <c r="F67" s="13" t="s">
        <v>85</v>
      </c>
      <c r="G67" s="16">
        <v>28094</v>
      </c>
      <c r="H67" s="16"/>
      <c r="I67" s="16">
        <v>28094</v>
      </c>
      <c r="J67" s="16"/>
      <c r="K67" s="16">
        <v>5559</v>
      </c>
      <c r="L67" s="16"/>
      <c r="M67" s="32">
        <v>5558</v>
      </c>
      <c r="N67" s="16"/>
      <c r="O67" s="50">
        <f t="shared" si="19"/>
        <v>19.8</v>
      </c>
      <c r="P67" s="50">
        <f t="shared" si="2"/>
        <v>100</v>
      </c>
    </row>
    <row r="68" spans="1:16" ht="55.5" customHeight="1">
      <c r="A68" s="11" t="s">
        <v>56</v>
      </c>
      <c r="B68" s="12">
        <v>923</v>
      </c>
      <c r="C68" s="13" t="s">
        <v>49</v>
      </c>
      <c r="D68" s="13" t="s">
        <v>65</v>
      </c>
      <c r="E68" s="14" t="s">
        <v>131</v>
      </c>
      <c r="F68" s="13" t="s">
        <v>57</v>
      </c>
      <c r="G68" s="16">
        <f aca="true" t="shared" si="30" ref="G68:N68">G69</f>
        <v>9117</v>
      </c>
      <c r="H68" s="16">
        <f t="shared" si="30"/>
        <v>0</v>
      </c>
      <c r="I68" s="16">
        <f t="shared" si="30"/>
        <v>9117</v>
      </c>
      <c r="J68" s="16">
        <f t="shared" si="30"/>
        <v>0</v>
      </c>
      <c r="K68" s="16">
        <f t="shared" si="30"/>
        <v>2546</v>
      </c>
      <c r="L68" s="16">
        <f t="shared" si="30"/>
        <v>0</v>
      </c>
      <c r="M68" s="16">
        <f t="shared" si="30"/>
        <v>2504</v>
      </c>
      <c r="N68" s="16">
        <f t="shared" si="30"/>
        <v>0</v>
      </c>
      <c r="O68" s="50">
        <f t="shared" si="19"/>
        <v>27.5</v>
      </c>
      <c r="P68" s="50">
        <f t="shared" si="2"/>
        <v>98.4</v>
      </c>
    </row>
    <row r="69" spans="1:16" ht="47.25">
      <c r="A69" s="11" t="s">
        <v>58</v>
      </c>
      <c r="B69" s="12">
        <v>923</v>
      </c>
      <c r="C69" s="13" t="s">
        <v>49</v>
      </c>
      <c r="D69" s="13" t="s">
        <v>65</v>
      </c>
      <c r="E69" s="14" t="s">
        <v>131</v>
      </c>
      <c r="F69" s="13" t="s">
        <v>59</v>
      </c>
      <c r="G69" s="16">
        <v>9117</v>
      </c>
      <c r="H69" s="16"/>
      <c r="I69" s="16">
        <v>9117</v>
      </c>
      <c r="J69" s="16"/>
      <c r="K69" s="16">
        <v>2546</v>
      </c>
      <c r="L69" s="16"/>
      <c r="M69" s="16">
        <v>2504</v>
      </c>
      <c r="N69" s="16"/>
      <c r="O69" s="50">
        <f t="shared" si="19"/>
        <v>27.5</v>
      </c>
      <c r="P69" s="50">
        <f t="shared" si="2"/>
        <v>98.4</v>
      </c>
    </row>
    <row r="70" spans="1:16" ht="15.75">
      <c r="A70" s="11" t="s">
        <v>60</v>
      </c>
      <c r="B70" s="12">
        <v>923</v>
      </c>
      <c r="C70" s="13" t="s">
        <v>49</v>
      </c>
      <c r="D70" s="13" t="s">
        <v>65</v>
      </c>
      <c r="E70" s="14" t="s">
        <v>131</v>
      </c>
      <c r="F70" s="13" t="s">
        <v>61</v>
      </c>
      <c r="G70" s="16">
        <f aca="true" t="shared" si="31" ref="G70:N70">G71</f>
        <v>1261</v>
      </c>
      <c r="H70" s="16">
        <f t="shared" si="31"/>
        <v>0</v>
      </c>
      <c r="I70" s="16">
        <f t="shared" si="31"/>
        <v>1261</v>
      </c>
      <c r="J70" s="16">
        <f t="shared" si="31"/>
        <v>0</v>
      </c>
      <c r="K70" s="16">
        <f t="shared" si="31"/>
        <v>81</v>
      </c>
      <c r="L70" s="16">
        <f t="shared" si="31"/>
        <v>0</v>
      </c>
      <c r="M70" s="16">
        <f t="shared" si="31"/>
        <v>81</v>
      </c>
      <c r="N70" s="16">
        <f t="shared" si="31"/>
        <v>0</v>
      </c>
      <c r="O70" s="50">
        <f t="shared" si="19"/>
        <v>6.4</v>
      </c>
      <c r="P70" s="50">
        <f t="shared" si="2"/>
        <v>100</v>
      </c>
    </row>
    <row r="71" spans="1:16" ht="15.75">
      <c r="A71" s="11" t="s">
        <v>62</v>
      </c>
      <c r="B71" s="12">
        <v>923</v>
      </c>
      <c r="C71" s="13" t="s">
        <v>49</v>
      </c>
      <c r="D71" s="13" t="s">
        <v>65</v>
      </c>
      <c r="E71" s="14" t="s">
        <v>131</v>
      </c>
      <c r="F71" s="13" t="s">
        <v>63</v>
      </c>
      <c r="G71" s="16">
        <v>1261</v>
      </c>
      <c r="H71" s="16"/>
      <c r="I71" s="16">
        <v>1261</v>
      </c>
      <c r="J71" s="16"/>
      <c r="K71" s="16">
        <v>81</v>
      </c>
      <c r="L71" s="16"/>
      <c r="M71" s="16">
        <v>81</v>
      </c>
      <c r="N71" s="16"/>
      <c r="O71" s="50">
        <f t="shared" si="19"/>
        <v>6.4</v>
      </c>
      <c r="P71" s="50">
        <f t="shared" si="2"/>
        <v>100</v>
      </c>
    </row>
    <row r="72" spans="1:26" ht="60" customHeight="1">
      <c r="A72" s="11" t="s">
        <v>8</v>
      </c>
      <c r="B72" s="12">
        <v>923</v>
      </c>
      <c r="C72" s="13" t="s">
        <v>49</v>
      </c>
      <c r="D72" s="13" t="s">
        <v>65</v>
      </c>
      <c r="E72" s="14" t="s">
        <v>132</v>
      </c>
      <c r="F72" s="13"/>
      <c r="G72" s="15">
        <f aca="true" t="shared" si="32" ref="G72:N72">G73+G75+G77</f>
        <v>220857</v>
      </c>
      <c r="H72" s="15">
        <f t="shared" si="32"/>
        <v>0</v>
      </c>
      <c r="I72" s="15">
        <f t="shared" si="32"/>
        <v>220811</v>
      </c>
      <c r="J72" s="15">
        <f t="shared" si="32"/>
        <v>0</v>
      </c>
      <c r="K72" s="15">
        <f>K73+K75+K77</f>
        <v>41929</v>
      </c>
      <c r="L72" s="15">
        <f t="shared" si="32"/>
        <v>0</v>
      </c>
      <c r="M72" s="15">
        <f>M73+M75+M77</f>
        <v>41584</v>
      </c>
      <c r="N72" s="19">
        <f t="shared" si="32"/>
        <v>0</v>
      </c>
      <c r="O72" s="50">
        <f t="shared" si="19"/>
        <v>18.8</v>
      </c>
      <c r="P72" s="50">
        <f t="shared" si="2"/>
        <v>99.2</v>
      </c>
      <c r="R72" s="72">
        <f aca="true" t="shared" si="33" ref="R72:Y72">G45+G72+G88-G97+G33</f>
        <v>227166</v>
      </c>
      <c r="S72" s="72">
        <f t="shared" si="33"/>
        <v>4966</v>
      </c>
      <c r="T72" s="72">
        <f t="shared" si="33"/>
        <v>227044</v>
      </c>
      <c r="U72" s="72">
        <f t="shared" si="33"/>
        <v>4966</v>
      </c>
      <c r="V72" s="72">
        <f t="shared" si="33"/>
        <v>43044</v>
      </c>
      <c r="W72" s="72">
        <f t="shared" si="33"/>
        <v>961</v>
      </c>
      <c r="X72" s="72">
        <f t="shared" si="33"/>
        <v>42668</v>
      </c>
      <c r="Y72" s="72">
        <f t="shared" si="33"/>
        <v>945</v>
      </c>
      <c r="Z72" s="1" t="s">
        <v>113</v>
      </c>
    </row>
    <row r="73" spans="1:19" ht="94.5" customHeight="1">
      <c r="A73" s="11" t="s">
        <v>53</v>
      </c>
      <c r="B73" s="12">
        <v>923</v>
      </c>
      <c r="C73" s="13" t="s">
        <v>49</v>
      </c>
      <c r="D73" s="13" t="s">
        <v>65</v>
      </c>
      <c r="E73" s="14" t="s">
        <v>132</v>
      </c>
      <c r="F73" s="13" t="s">
        <v>54</v>
      </c>
      <c r="G73" s="16">
        <f>G74</f>
        <v>152477</v>
      </c>
      <c r="H73" s="16">
        <f aca="true" t="shared" si="34" ref="H73:N73">H74</f>
        <v>0</v>
      </c>
      <c r="I73" s="16">
        <f t="shared" si="34"/>
        <v>152477</v>
      </c>
      <c r="J73" s="16">
        <f t="shared" si="34"/>
        <v>0</v>
      </c>
      <c r="K73" s="16">
        <f>K74</f>
        <v>29364</v>
      </c>
      <c r="L73" s="16">
        <f t="shared" si="34"/>
        <v>0</v>
      </c>
      <c r="M73" s="16">
        <f t="shared" si="34"/>
        <v>29282</v>
      </c>
      <c r="N73" s="16">
        <f t="shared" si="34"/>
        <v>0</v>
      </c>
      <c r="O73" s="50">
        <f t="shared" si="19"/>
        <v>19.2</v>
      </c>
      <c r="P73" s="50">
        <f t="shared" si="2"/>
        <v>99.7</v>
      </c>
      <c r="R73" s="20">
        <f>M72+M88-M97</f>
        <v>42529</v>
      </c>
      <c r="S73" s="20">
        <f>N72+N88-N97</f>
        <v>945</v>
      </c>
    </row>
    <row r="74" spans="1:19" ht="31.5">
      <c r="A74" s="11" t="s">
        <v>84</v>
      </c>
      <c r="B74" s="12">
        <v>923</v>
      </c>
      <c r="C74" s="13" t="s">
        <v>49</v>
      </c>
      <c r="D74" s="13" t="s">
        <v>65</v>
      </c>
      <c r="E74" s="14" t="s">
        <v>132</v>
      </c>
      <c r="F74" s="13" t="s">
        <v>85</v>
      </c>
      <c r="G74" s="16">
        <v>152477</v>
      </c>
      <c r="H74" s="16"/>
      <c r="I74" s="16">
        <v>152477</v>
      </c>
      <c r="J74" s="16"/>
      <c r="K74" s="16">
        <v>29364</v>
      </c>
      <c r="L74" s="16"/>
      <c r="M74" s="16">
        <v>29282</v>
      </c>
      <c r="N74" s="16"/>
      <c r="O74" s="50">
        <f t="shared" si="19"/>
        <v>19.2</v>
      </c>
      <c r="P74" s="50">
        <f t="shared" si="2"/>
        <v>99.7</v>
      </c>
      <c r="R74" s="20">
        <f>R73+M45</f>
        <v>42651</v>
      </c>
      <c r="S74" s="20">
        <f>S73+N45</f>
        <v>945</v>
      </c>
    </row>
    <row r="75" spans="1:19" ht="57.75" customHeight="1">
      <c r="A75" s="11" t="s">
        <v>56</v>
      </c>
      <c r="B75" s="12">
        <v>923</v>
      </c>
      <c r="C75" s="13" t="s">
        <v>49</v>
      </c>
      <c r="D75" s="13" t="s">
        <v>65</v>
      </c>
      <c r="E75" s="14" t="s">
        <v>132</v>
      </c>
      <c r="F75" s="13" t="s">
        <v>57</v>
      </c>
      <c r="G75" s="16">
        <f aca="true" t="shared" si="35" ref="G75:N75">G76</f>
        <v>68105</v>
      </c>
      <c r="H75" s="16">
        <f t="shared" si="35"/>
        <v>0</v>
      </c>
      <c r="I75" s="16">
        <f t="shared" si="35"/>
        <v>68059</v>
      </c>
      <c r="J75" s="16">
        <f t="shared" si="35"/>
        <v>0</v>
      </c>
      <c r="K75" s="16">
        <f t="shared" si="35"/>
        <v>12553</v>
      </c>
      <c r="L75" s="16">
        <f t="shared" si="35"/>
        <v>0</v>
      </c>
      <c r="M75" s="16">
        <f t="shared" si="35"/>
        <v>12290</v>
      </c>
      <c r="N75" s="16">
        <f t="shared" si="35"/>
        <v>0</v>
      </c>
      <c r="O75" s="50">
        <f t="shared" si="19"/>
        <v>18</v>
      </c>
      <c r="P75" s="50">
        <f t="shared" si="2"/>
        <v>97.9</v>
      </c>
      <c r="R75" s="20">
        <f>R74-S74</f>
        <v>41706</v>
      </c>
      <c r="S75" s="21"/>
    </row>
    <row r="76" spans="1:16" ht="47.25">
      <c r="A76" s="11" t="s">
        <v>58</v>
      </c>
      <c r="B76" s="12">
        <v>923</v>
      </c>
      <c r="C76" s="13" t="s">
        <v>49</v>
      </c>
      <c r="D76" s="13" t="s">
        <v>65</v>
      </c>
      <c r="E76" s="14" t="s">
        <v>132</v>
      </c>
      <c r="F76" s="13" t="s">
        <v>59</v>
      </c>
      <c r="G76" s="16">
        <v>68105</v>
      </c>
      <c r="H76" s="16"/>
      <c r="I76" s="16">
        <v>68059</v>
      </c>
      <c r="J76" s="16"/>
      <c r="K76" s="16">
        <v>12553</v>
      </c>
      <c r="L76" s="16"/>
      <c r="M76" s="16">
        <v>12290</v>
      </c>
      <c r="N76" s="16"/>
      <c r="O76" s="50">
        <f t="shared" si="19"/>
        <v>18</v>
      </c>
      <c r="P76" s="50">
        <f t="shared" si="2"/>
        <v>97.9</v>
      </c>
    </row>
    <row r="77" spans="1:16" ht="15.75">
      <c r="A77" s="11" t="s">
        <v>60</v>
      </c>
      <c r="B77" s="12">
        <v>923</v>
      </c>
      <c r="C77" s="13" t="s">
        <v>49</v>
      </c>
      <c r="D77" s="13" t="s">
        <v>65</v>
      </c>
      <c r="E77" s="14" t="s">
        <v>132</v>
      </c>
      <c r="F77" s="13" t="s">
        <v>61</v>
      </c>
      <c r="G77" s="16">
        <f>G79+G78</f>
        <v>275</v>
      </c>
      <c r="H77" s="16">
        <f aca="true" t="shared" si="36" ref="H77:N77">H79+H78</f>
        <v>0</v>
      </c>
      <c r="I77" s="16">
        <f t="shared" si="36"/>
        <v>275</v>
      </c>
      <c r="J77" s="16">
        <f t="shared" si="36"/>
        <v>0</v>
      </c>
      <c r="K77" s="16">
        <f t="shared" si="36"/>
        <v>12</v>
      </c>
      <c r="L77" s="16">
        <f t="shared" si="36"/>
        <v>0</v>
      </c>
      <c r="M77" s="16">
        <f t="shared" si="36"/>
        <v>12</v>
      </c>
      <c r="N77" s="16">
        <f t="shared" si="36"/>
        <v>0</v>
      </c>
      <c r="O77" s="50">
        <f t="shared" si="19"/>
        <v>4.4</v>
      </c>
      <c r="P77" s="50">
        <f t="shared" si="2"/>
        <v>100</v>
      </c>
    </row>
    <row r="78" spans="1:16" s="30" customFormat="1" ht="15.75" hidden="1">
      <c r="A78" s="25" t="s">
        <v>112</v>
      </c>
      <c r="B78" s="26">
        <v>923</v>
      </c>
      <c r="C78" s="27" t="s">
        <v>49</v>
      </c>
      <c r="D78" s="27" t="s">
        <v>65</v>
      </c>
      <c r="E78" s="28" t="s">
        <v>132</v>
      </c>
      <c r="F78" s="27" t="s">
        <v>111</v>
      </c>
      <c r="G78" s="29"/>
      <c r="H78" s="29"/>
      <c r="I78" s="29"/>
      <c r="J78" s="29"/>
      <c r="K78" s="29"/>
      <c r="L78" s="29"/>
      <c r="M78" s="29"/>
      <c r="N78" s="29"/>
      <c r="O78" s="52" t="e">
        <f>M78/G78*100</f>
        <v>#DIV/0!</v>
      </c>
      <c r="P78" s="52" t="e">
        <f aca="true" t="shared" si="37" ref="P78:P163">M78/K78*100</f>
        <v>#DIV/0!</v>
      </c>
    </row>
    <row r="79" spans="1:16" ht="15.75">
      <c r="A79" s="11" t="s">
        <v>62</v>
      </c>
      <c r="B79" s="12">
        <v>923</v>
      </c>
      <c r="C79" s="13" t="s">
        <v>49</v>
      </c>
      <c r="D79" s="13" t="s">
        <v>65</v>
      </c>
      <c r="E79" s="14" t="s">
        <v>132</v>
      </c>
      <c r="F79" s="13" t="s">
        <v>63</v>
      </c>
      <c r="G79" s="16">
        <v>275</v>
      </c>
      <c r="H79" s="16"/>
      <c r="I79" s="16">
        <v>275</v>
      </c>
      <c r="J79" s="16"/>
      <c r="K79" s="16">
        <v>12</v>
      </c>
      <c r="L79" s="16"/>
      <c r="M79" s="16">
        <v>12</v>
      </c>
      <c r="N79" s="16"/>
      <c r="O79" s="50">
        <f t="shared" si="19"/>
        <v>4.4</v>
      </c>
      <c r="P79" s="50">
        <f t="shared" si="37"/>
        <v>100</v>
      </c>
    </row>
    <row r="80" spans="1:16" ht="63">
      <c r="A80" s="47" t="s">
        <v>134</v>
      </c>
      <c r="B80" s="12">
        <v>923</v>
      </c>
      <c r="C80" s="13" t="s">
        <v>49</v>
      </c>
      <c r="D80" s="13" t="s">
        <v>65</v>
      </c>
      <c r="E80" s="14" t="s">
        <v>199</v>
      </c>
      <c r="F80" s="13"/>
      <c r="G80" s="16">
        <f aca="true" t="shared" si="38" ref="G80:N81">G81</f>
        <v>281</v>
      </c>
      <c r="H80" s="16">
        <f t="shared" si="38"/>
        <v>281</v>
      </c>
      <c r="I80" s="16">
        <f t="shared" si="38"/>
        <v>281</v>
      </c>
      <c r="J80" s="32">
        <f t="shared" si="38"/>
        <v>281</v>
      </c>
      <c r="K80" s="32">
        <f t="shared" si="38"/>
        <v>0</v>
      </c>
      <c r="L80" s="32">
        <f t="shared" si="38"/>
        <v>0</v>
      </c>
      <c r="M80" s="32">
        <f t="shared" si="38"/>
        <v>0</v>
      </c>
      <c r="N80" s="32">
        <f t="shared" si="38"/>
        <v>0</v>
      </c>
      <c r="O80" s="74">
        <f t="shared" si="19"/>
        <v>0</v>
      </c>
      <c r="P80" s="74" t="e">
        <f t="shared" si="37"/>
        <v>#DIV/0!</v>
      </c>
    </row>
    <row r="81" spans="1:16" ht="36" customHeight="1">
      <c r="A81" s="47" t="s">
        <v>56</v>
      </c>
      <c r="B81" s="12">
        <v>923</v>
      </c>
      <c r="C81" s="13" t="s">
        <v>49</v>
      </c>
      <c r="D81" s="13" t="s">
        <v>65</v>
      </c>
      <c r="E81" s="14" t="s">
        <v>199</v>
      </c>
      <c r="F81" s="13" t="s">
        <v>57</v>
      </c>
      <c r="G81" s="16">
        <f t="shared" si="38"/>
        <v>281</v>
      </c>
      <c r="H81" s="16">
        <f t="shared" si="38"/>
        <v>281</v>
      </c>
      <c r="I81" s="16">
        <f t="shared" si="38"/>
        <v>281</v>
      </c>
      <c r="J81" s="32">
        <f t="shared" si="38"/>
        <v>281</v>
      </c>
      <c r="K81" s="32">
        <f t="shared" si="38"/>
        <v>0</v>
      </c>
      <c r="L81" s="32">
        <f t="shared" si="38"/>
        <v>0</v>
      </c>
      <c r="M81" s="32">
        <f t="shared" si="38"/>
        <v>0</v>
      </c>
      <c r="N81" s="32">
        <f t="shared" si="38"/>
        <v>0</v>
      </c>
      <c r="O81" s="74">
        <f t="shared" si="19"/>
        <v>0</v>
      </c>
      <c r="P81" s="74" t="e">
        <f t="shared" si="37"/>
        <v>#DIV/0!</v>
      </c>
    </row>
    <row r="82" spans="1:16" s="123" customFormat="1" ht="47.25">
      <c r="A82" s="47" t="s">
        <v>58</v>
      </c>
      <c r="B82" s="12">
        <v>923</v>
      </c>
      <c r="C82" s="13" t="s">
        <v>49</v>
      </c>
      <c r="D82" s="13" t="s">
        <v>65</v>
      </c>
      <c r="E82" s="14" t="s">
        <v>199</v>
      </c>
      <c r="F82" s="13" t="s">
        <v>59</v>
      </c>
      <c r="G82" s="16">
        <v>281</v>
      </c>
      <c r="H82" s="16">
        <f>G82</f>
        <v>281</v>
      </c>
      <c r="I82" s="16">
        <v>281</v>
      </c>
      <c r="J82" s="32">
        <f>I82</f>
        <v>281</v>
      </c>
      <c r="K82" s="32"/>
      <c r="L82" s="32">
        <f>K82</f>
        <v>0</v>
      </c>
      <c r="M82" s="32"/>
      <c r="N82" s="32">
        <f>M82</f>
        <v>0</v>
      </c>
      <c r="O82" s="74">
        <f t="shared" si="19"/>
        <v>0</v>
      </c>
      <c r="P82" s="74" t="e">
        <f t="shared" si="37"/>
        <v>#DIV/0!</v>
      </c>
    </row>
    <row r="83" spans="1:16" s="123" customFormat="1" ht="63">
      <c r="A83" s="11" t="s">
        <v>191</v>
      </c>
      <c r="B83" s="12">
        <v>923</v>
      </c>
      <c r="C83" s="13" t="s">
        <v>49</v>
      </c>
      <c r="D83" s="13" t="s">
        <v>65</v>
      </c>
      <c r="E83" s="14" t="s">
        <v>190</v>
      </c>
      <c r="F83" s="13"/>
      <c r="G83" s="16">
        <f>G84+G86</f>
        <v>0</v>
      </c>
      <c r="H83" s="16">
        <f aca="true" t="shared" si="39" ref="H83:N83">H84+H86</f>
        <v>0</v>
      </c>
      <c r="I83" s="16">
        <f t="shared" si="39"/>
        <v>342</v>
      </c>
      <c r="J83" s="16">
        <f t="shared" si="39"/>
        <v>342</v>
      </c>
      <c r="K83" s="16">
        <f t="shared" si="39"/>
        <v>0</v>
      </c>
      <c r="L83" s="16">
        <f t="shared" si="39"/>
        <v>0</v>
      </c>
      <c r="M83" s="16">
        <f t="shared" si="39"/>
        <v>0</v>
      </c>
      <c r="N83" s="16">
        <f t="shared" si="39"/>
        <v>0</v>
      </c>
      <c r="O83" s="74" t="e">
        <f>M83/G83*100</f>
        <v>#DIV/0!</v>
      </c>
      <c r="P83" s="74" t="e">
        <f>M83/K83*100</f>
        <v>#DIV/0!</v>
      </c>
    </row>
    <row r="84" spans="1:16" s="123" customFormat="1" ht="94.5">
      <c r="A84" s="11" t="s">
        <v>53</v>
      </c>
      <c r="B84" s="12">
        <v>923</v>
      </c>
      <c r="C84" s="13" t="s">
        <v>49</v>
      </c>
      <c r="D84" s="13" t="s">
        <v>65</v>
      </c>
      <c r="E84" s="14" t="s">
        <v>190</v>
      </c>
      <c r="F84" s="13" t="s">
        <v>54</v>
      </c>
      <c r="G84" s="16">
        <f aca="true" t="shared" si="40" ref="G84:N84">G85</f>
        <v>0</v>
      </c>
      <c r="H84" s="16">
        <f t="shared" si="40"/>
        <v>0</v>
      </c>
      <c r="I84" s="16">
        <f t="shared" si="40"/>
        <v>186</v>
      </c>
      <c r="J84" s="16">
        <f t="shared" si="40"/>
        <v>186</v>
      </c>
      <c r="K84" s="16">
        <f t="shared" si="40"/>
        <v>0</v>
      </c>
      <c r="L84" s="16">
        <f t="shared" si="40"/>
        <v>0</v>
      </c>
      <c r="M84" s="16">
        <f t="shared" si="40"/>
        <v>0</v>
      </c>
      <c r="N84" s="16">
        <f t="shared" si="40"/>
        <v>0</v>
      </c>
      <c r="O84" s="74" t="e">
        <f>M84/G84*100</f>
        <v>#DIV/0!</v>
      </c>
      <c r="P84" s="74" t="e">
        <f>M84/K84*100</f>
        <v>#DIV/0!</v>
      </c>
    </row>
    <row r="85" spans="1:16" s="123" customFormat="1" ht="31.5">
      <c r="A85" s="11" t="s">
        <v>84</v>
      </c>
      <c r="B85" s="12">
        <v>923</v>
      </c>
      <c r="C85" s="13" t="s">
        <v>49</v>
      </c>
      <c r="D85" s="13" t="s">
        <v>65</v>
      </c>
      <c r="E85" s="14" t="s">
        <v>190</v>
      </c>
      <c r="F85" s="13" t="s">
        <v>85</v>
      </c>
      <c r="G85" s="16"/>
      <c r="H85" s="16">
        <f>G85</f>
        <v>0</v>
      </c>
      <c r="I85" s="16">
        <v>186</v>
      </c>
      <c r="J85" s="16">
        <f>I85</f>
        <v>186</v>
      </c>
      <c r="K85" s="16"/>
      <c r="L85" s="16">
        <f>K85</f>
        <v>0</v>
      </c>
      <c r="M85" s="16"/>
      <c r="N85" s="16">
        <f>M85</f>
        <v>0</v>
      </c>
      <c r="O85" s="74" t="e">
        <f>M85/G85*100</f>
        <v>#DIV/0!</v>
      </c>
      <c r="P85" s="74" t="e">
        <f>M85/K85*100</f>
        <v>#DIV/0!</v>
      </c>
    </row>
    <row r="86" spans="1:16" s="123" customFormat="1" ht="47.25">
      <c r="A86" s="11" t="s">
        <v>56</v>
      </c>
      <c r="B86" s="12">
        <v>923</v>
      </c>
      <c r="C86" s="13" t="s">
        <v>49</v>
      </c>
      <c r="D86" s="13" t="s">
        <v>65</v>
      </c>
      <c r="E86" s="14" t="s">
        <v>190</v>
      </c>
      <c r="F86" s="13" t="s">
        <v>57</v>
      </c>
      <c r="G86" s="16">
        <f aca="true" t="shared" si="41" ref="G86:N86">G87</f>
        <v>0</v>
      </c>
      <c r="H86" s="16">
        <f t="shared" si="41"/>
        <v>0</v>
      </c>
      <c r="I86" s="16">
        <f t="shared" si="41"/>
        <v>156</v>
      </c>
      <c r="J86" s="16">
        <f t="shared" si="41"/>
        <v>156</v>
      </c>
      <c r="K86" s="16">
        <f t="shared" si="41"/>
        <v>0</v>
      </c>
      <c r="L86" s="16">
        <f t="shared" si="41"/>
        <v>0</v>
      </c>
      <c r="M86" s="16">
        <f t="shared" si="41"/>
        <v>0</v>
      </c>
      <c r="N86" s="16">
        <f t="shared" si="41"/>
        <v>0</v>
      </c>
      <c r="O86" s="74" t="e">
        <f>M86/G86*100</f>
        <v>#DIV/0!</v>
      </c>
      <c r="P86" s="74" t="e">
        <f>M86/K86*100</f>
        <v>#DIV/0!</v>
      </c>
    </row>
    <row r="87" spans="1:16" s="123" customFormat="1" ht="47.25">
      <c r="A87" s="11" t="s">
        <v>58</v>
      </c>
      <c r="B87" s="12">
        <v>923</v>
      </c>
      <c r="C87" s="13" t="s">
        <v>49</v>
      </c>
      <c r="D87" s="13" t="s">
        <v>65</v>
      </c>
      <c r="E87" s="14" t="s">
        <v>190</v>
      </c>
      <c r="F87" s="13" t="s">
        <v>59</v>
      </c>
      <c r="G87" s="16"/>
      <c r="H87" s="16">
        <f>G87</f>
        <v>0</v>
      </c>
      <c r="I87" s="16">
        <v>156</v>
      </c>
      <c r="J87" s="16">
        <f>I87</f>
        <v>156</v>
      </c>
      <c r="K87" s="16"/>
      <c r="L87" s="16">
        <f>K87</f>
        <v>0</v>
      </c>
      <c r="M87" s="16"/>
      <c r="N87" s="16">
        <f>M87</f>
        <v>0</v>
      </c>
      <c r="O87" s="74" t="e">
        <f>M87/G87*100</f>
        <v>#DIV/0!</v>
      </c>
      <c r="P87" s="74" t="e">
        <f>M87/K87*100</f>
        <v>#DIV/0!</v>
      </c>
    </row>
    <row r="88" spans="1:16" s="124" customFormat="1" ht="15.75">
      <c r="A88" s="11" t="s">
        <v>77</v>
      </c>
      <c r="B88" s="12">
        <v>923</v>
      </c>
      <c r="C88" s="13" t="s">
        <v>49</v>
      </c>
      <c r="D88" s="13" t="s">
        <v>65</v>
      </c>
      <c r="E88" s="14" t="s">
        <v>122</v>
      </c>
      <c r="F88" s="13"/>
      <c r="G88" s="16">
        <f>G103+G110+G92+G97+G89++G100+G117</f>
        <v>4983</v>
      </c>
      <c r="H88" s="16">
        <f aca="true" t="shared" si="42" ref="H88:N88">H103+H110+H92+H97+H89++H100+H117</f>
        <v>4983</v>
      </c>
      <c r="I88" s="16">
        <f t="shared" si="42"/>
        <v>4983</v>
      </c>
      <c r="J88" s="16">
        <f t="shared" si="42"/>
        <v>4983</v>
      </c>
      <c r="K88" s="16">
        <f t="shared" si="42"/>
        <v>961</v>
      </c>
      <c r="L88" s="16">
        <f t="shared" si="42"/>
        <v>961</v>
      </c>
      <c r="M88" s="16">
        <f t="shared" si="42"/>
        <v>945</v>
      </c>
      <c r="N88" s="16">
        <f t="shared" si="42"/>
        <v>945</v>
      </c>
      <c r="O88" s="50">
        <f t="shared" si="19"/>
        <v>19</v>
      </c>
      <c r="P88" s="50">
        <f t="shared" si="37"/>
        <v>98.3</v>
      </c>
    </row>
    <row r="89" spans="1:16" ht="42" customHeight="1" hidden="1">
      <c r="A89" s="117" t="s">
        <v>105</v>
      </c>
      <c r="B89" s="118">
        <v>923</v>
      </c>
      <c r="C89" s="119" t="s">
        <v>49</v>
      </c>
      <c r="D89" s="119" t="s">
        <v>65</v>
      </c>
      <c r="E89" s="120" t="s">
        <v>123</v>
      </c>
      <c r="F89" s="119"/>
      <c r="G89" s="121">
        <f>G90</f>
        <v>0</v>
      </c>
      <c r="H89" s="121">
        <f aca="true" t="shared" si="43" ref="H89:N89">H90</f>
        <v>0</v>
      </c>
      <c r="I89" s="121">
        <f t="shared" si="43"/>
        <v>0</v>
      </c>
      <c r="J89" s="121">
        <f t="shared" si="43"/>
        <v>0</v>
      </c>
      <c r="K89" s="121">
        <f t="shared" si="43"/>
        <v>0</v>
      </c>
      <c r="L89" s="121">
        <f t="shared" si="43"/>
        <v>0</v>
      </c>
      <c r="M89" s="121">
        <f t="shared" si="43"/>
        <v>0</v>
      </c>
      <c r="N89" s="121">
        <f t="shared" si="43"/>
        <v>0</v>
      </c>
      <c r="O89" s="122" t="e">
        <f aca="true" t="shared" si="44" ref="O89:O94">M89/G89*100</f>
        <v>#DIV/0!</v>
      </c>
      <c r="P89" s="122" t="e">
        <f t="shared" si="37"/>
        <v>#DIV/0!</v>
      </c>
    </row>
    <row r="90" spans="1:16" ht="56.25" customHeight="1" hidden="1">
      <c r="A90" s="11" t="s">
        <v>56</v>
      </c>
      <c r="B90" s="12">
        <v>923</v>
      </c>
      <c r="C90" s="13" t="s">
        <v>49</v>
      </c>
      <c r="D90" s="13" t="s">
        <v>65</v>
      </c>
      <c r="E90" s="14" t="s">
        <v>123</v>
      </c>
      <c r="F90" s="13" t="s">
        <v>57</v>
      </c>
      <c r="G90" s="16">
        <f aca="true" t="shared" si="45" ref="G90:N90">G91</f>
        <v>0</v>
      </c>
      <c r="H90" s="16">
        <f t="shared" si="45"/>
        <v>0</v>
      </c>
      <c r="I90" s="16">
        <f t="shared" si="45"/>
        <v>0</v>
      </c>
      <c r="J90" s="16">
        <f t="shared" si="45"/>
        <v>0</v>
      </c>
      <c r="K90" s="16">
        <f t="shared" si="45"/>
        <v>0</v>
      </c>
      <c r="L90" s="16">
        <f t="shared" si="45"/>
        <v>0</v>
      </c>
      <c r="M90" s="16">
        <f t="shared" si="45"/>
        <v>0</v>
      </c>
      <c r="N90" s="16">
        <f t="shared" si="45"/>
        <v>0</v>
      </c>
      <c r="O90" s="50" t="e">
        <f t="shared" si="44"/>
        <v>#DIV/0!</v>
      </c>
      <c r="P90" s="50" t="e">
        <f t="shared" si="37"/>
        <v>#DIV/0!</v>
      </c>
    </row>
    <row r="91" spans="1:16" ht="54" customHeight="1" hidden="1">
      <c r="A91" s="11" t="s">
        <v>58</v>
      </c>
      <c r="B91" s="12">
        <v>923</v>
      </c>
      <c r="C91" s="13" t="s">
        <v>49</v>
      </c>
      <c r="D91" s="13" t="s">
        <v>65</v>
      </c>
      <c r="E91" s="14" t="s">
        <v>123</v>
      </c>
      <c r="F91" s="13" t="s">
        <v>59</v>
      </c>
      <c r="G91" s="16"/>
      <c r="H91" s="16">
        <f>G91</f>
        <v>0</v>
      </c>
      <c r="I91" s="16"/>
      <c r="J91" s="16">
        <f>I91</f>
        <v>0</v>
      </c>
      <c r="K91" s="16"/>
      <c r="L91" s="16">
        <f>K91</f>
        <v>0</v>
      </c>
      <c r="M91" s="16"/>
      <c r="N91" s="16">
        <f>M91</f>
        <v>0</v>
      </c>
      <c r="O91" s="50" t="e">
        <f t="shared" si="44"/>
        <v>#DIV/0!</v>
      </c>
      <c r="P91" s="50" t="e">
        <f t="shared" si="37"/>
        <v>#DIV/0!</v>
      </c>
    </row>
    <row r="92" spans="1:16" ht="53.25" customHeight="1">
      <c r="A92" s="11" t="s">
        <v>78</v>
      </c>
      <c r="B92" s="12">
        <v>923</v>
      </c>
      <c r="C92" s="13" t="s">
        <v>49</v>
      </c>
      <c r="D92" s="13" t="s">
        <v>65</v>
      </c>
      <c r="E92" s="14" t="s">
        <v>124</v>
      </c>
      <c r="F92" s="13"/>
      <c r="G92" s="16">
        <f>G93+G95</f>
        <v>359</v>
      </c>
      <c r="H92" s="16">
        <f aca="true" t="shared" si="46" ref="H92:M92">H93+H95</f>
        <v>359</v>
      </c>
      <c r="I92" s="16">
        <f t="shared" si="46"/>
        <v>359</v>
      </c>
      <c r="J92" s="16">
        <f t="shared" si="46"/>
        <v>359</v>
      </c>
      <c r="K92" s="16">
        <f t="shared" si="46"/>
        <v>47</v>
      </c>
      <c r="L92" s="16">
        <f t="shared" si="46"/>
        <v>47</v>
      </c>
      <c r="M92" s="16">
        <f t="shared" si="46"/>
        <v>47</v>
      </c>
      <c r="N92" s="16">
        <f>N93+N95</f>
        <v>47</v>
      </c>
      <c r="O92" s="50">
        <f t="shared" si="44"/>
        <v>13.1</v>
      </c>
      <c r="P92" s="50">
        <f t="shared" si="37"/>
        <v>100</v>
      </c>
    </row>
    <row r="93" spans="1:16" ht="57" customHeight="1">
      <c r="A93" s="11" t="s">
        <v>56</v>
      </c>
      <c r="B93" s="12">
        <v>923</v>
      </c>
      <c r="C93" s="13" t="s">
        <v>49</v>
      </c>
      <c r="D93" s="13" t="s">
        <v>65</v>
      </c>
      <c r="E93" s="14" t="s">
        <v>124</v>
      </c>
      <c r="F93" s="13" t="s">
        <v>57</v>
      </c>
      <c r="G93" s="16">
        <f aca="true" t="shared" si="47" ref="G93:N93">G94</f>
        <v>355</v>
      </c>
      <c r="H93" s="16">
        <f t="shared" si="47"/>
        <v>355</v>
      </c>
      <c r="I93" s="16">
        <f t="shared" si="47"/>
        <v>355</v>
      </c>
      <c r="J93" s="16">
        <f t="shared" si="47"/>
        <v>355</v>
      </c>
      <c r="K93" s="16">
        <f t="shared" si="47"/>
        <v>47</v>
      </c>
      <c r="L93" s="16">
        <f t="shared" si="47"/>
        <v>47</v>
      </c>
      <c r="M93" s="16">
        <f t="shared" si="47"/>
        <v>47</v>
      </c>
      <c r="N93" s="16">
        <f t="shared" si="47"/>
        <v>47</v>
      </c>
      <c r="O93" s="50">
        <f t="shared" si="44"/>
        <v>13.2</v>
      </c>
      <c r="P93" s="50">
        <f t="shared" si="37"/>
        <v>100</v>
      </c>
    </row>
    <row r="94" spans="1:16" ht="47.25">
      <c r="A94" s="11" t="s">
        <v>58</v>
      </c>
      <c r="B94" s="12">
        <v>923</v>
      </c>
      <c r="C94" s="13" t="s">
        <v>49</v>
      </c>
      <c r="D94" s="13" t="s">
        <v>65</v>
      </c>
      <c r="E94" s="14" t="s">
        <v>124</v>
      </c>
      <c r="F94" s="13" t="s">
        <v>59</v>
      </c>
      <c r="G94" s="32">
        <v>355</v>
      </c>
      <c r="H94" s="32">
        <f>G94</f>
        <v>355</v>
      </c>
      <c r="I94" s="32">
        <v>355</v>
      </c>
      <c r="J94" s="16">
        <f>I94</f>
        <v>355</v>
      </c>
      <c r="K94" s="16">
        <v>47</v>
      </c>
      <c r="L94" s="16">
        <f>K94</f>
        <v>47</v>
      </c>
      <c r="M94" s="16">
        <v>47</v>
      </c>
      <c r="N94" s="16">
        <f>M94</f>
        <v>47</v>
      </c>
      <c r="O94" s="50">
        <f t="shared" si="44"/>
        <v>13.2</v>
      </c>
      <c r="P94" s="50">
        <f t="shared" si="37"/>
        <v>100</v>
      </c>
    </row>
    <row r="95" spans="1:16" ht="15.75">
      <c r="A95" s="11" t="s">
        <v>60</v>
      </c>
      <c r="B95" s="12">
        <v>923</v>
      </c>
      <c r="C95" s="13" t="s">
        <v>49</v>
      </c>
      <c r="D95" s="13" t="s">
        <v>65</v>
      </c>
      <c r="E95" s="14" t="s">
        <v>124</v>
      </c>
      <c r="F95" s="13" t="s">
        <v>61</v>
      </c>
      <c r="G95" s="32">
        <f aca="true" t="shared" si="48" ref="G95:N95">G96</f>
        <v>4</v>
      </c>
      <c r="H95" s="32">
        <f t="shared" si="48"/>
        <v>4</v>
      </c>
      <c r="I95" s="32">
        <f t="shared" si="48"/>
        <v>4</v>
      </c>
      <c r="J95" s="16">
        <f t="shared" si="48"/>
        <v>4</v>
      </c>
      <c r="K95" s="16">
        <f t="shared" si="48"/>
        <v>0</v>
      </c>
      <c r="L95" s="16">
        <f t="shared" si="48"/>
        <v>0</v>
      </c>
      <c r="M95" s="16">
        <f t="shared" si="48"/>
        <v>0</v>
      </c>
      <c r="N95" s="16">
        <f t="shared" si="48"/>
        <v>0</v>
      </c>
      <c r="O95" s="50">
        <f t="shared" si="19"/>
        <v>0</v>
      </c>
      <c r="P95" s="74" t="e">
        <f t="shared" si="37"/>
        <v>#DIV/0!</v>
      </c>
    </row>
    <row r="96" spans="1:16" ht="15.75">
      <c r="A96" s="11" t="s">
        <v>62</v>
      </c>
      <c r="B96" s="12">
        <v>923</v>
      </c>
      <c r="C96" s="13" t="s">
        <v>49</v>
      </c>
      <c r="D96" s="13" t="s">
        <v>65</v>
      </c>
      <c r="E96" s="14" t="s">
        <v>124</v>
      </c>
      <c r="F96" s="13" t="s">
        <v>63</v>
      </c>
      <c r="G96" s="32">
        <v>4</v>
      </c>
      <c r="H96" s="32">
        <f>G96</f>
        <v>4</v>
      </c>
      <c r="I96" s="32">
        <v>4</v>
      </c>
      <c r="J96" s="16">
        <f>I96</f>
        <v>4</v>
      </c>
      <c r="K96" s="16"/>
      <c r="L96" s="16">
        <f>K96</f>
        <v>0</v>
      </c>
      <c r="M96" s="16"/>
      <c r="N96" s="16">
        <f>M96</f>
        <v>0</v>
      </c>
      <c r="O96" s="50">
        <f t="shared" si="19"/>
        <v>0</v>
      </c>
      <c r="P96" s="74" t="e">
        <f t="shared" si="37"/>
        <v>#DIV/0!</v>
      </c>
    </row>
    <row r="97" spans="1:16" ht="31.5">
      <c r="A97" s="11" t="s">
        <v>9</v>
      </c>
      <c r="B97" s="12">
        <v>923</v>
      </c>
      <c r="C97" s="13" t="s">
        <v>49</v>
      </c>
      <c r="D97" s="13" t="s">
        <v>65</v>
      </c>
      <c r="E97" s="14" t="s">
        <v>133</v>
      </c>
      <c r="F97" s="13"/>
      <c r="G97" s="16">
        <f aca="true" t="shared" si="49" ref="G97:N98">G98</f>
        <v>17</v>
      </c>
      <c r="H97" s="16">
        <f t="shared" si="49"/>
        <v>17</v>
      </c>
      <c r="I97" s="16">
        <f t="shared" si="49"/>
        <v>17</v>
      </c>
      <c r="J97" s="16">
        <f t="shared" si="49"/>
        <v>17</v>
      </c>
      <c r="K97" s="16">
        <f t="shared" si="49"/>
        <v>0</v>
      </c>
      <c r="L97" s="16">
        <f t="shared" si="49"/>
        <v>0</v>
      </c>
      <c r="M97" s="16">
        <f t="shared" si="49"/>
        <v>0</v>
      </c>
      <c r="N97" s="16">
        <f t="shared" si="49"/>
        <v>0</v>
      </c>
      <c r="O97" s="50">
        <f aca="true" t="shared" si="50" ref="O97:O102">M97/G97*100</f>
        <v>0</v>
      </c>
      <c r="P97" s="74" t="e">
        <f t="shared" si="37"/>
        <v>#DIV/0!</v>
      </c>
    </row>
    <row r="98" spans="1:16" ht="47.25">
      <c r="A98" s="11" t="s">
        <v>56</v>
      </c>
      <c r="B98" s="12">
        <v>923</v>
      </c>
      <c r="C98" s="13" t="s">
        <v>49</v>
      </c>
      <c r="D98" s="13" t="s">
        <v>65</v>
      </c>
      <c r="E98" s="14" t="s">
        <v>133</v>
      </c>
      <c r="F98" s="13" t="s">
        <v>57</v>
      </c>
      <c r="G98" s="16">
        <f t="shared" si="49"/>
        <v>17</v>
      </c>
      <c r="H98" s="16">
        <f t="shared" si="49"/>
        <v>17</v>
      </c>
      <c r="I98" s="16">
        <f t="shared" si="49"/>
        <v>17</v>
      </c>
      <c r="J98" s="16">
        <f t="shared" si="49"/>
        <v>17</v>
      </c>
      <c r="K98" s="16">
        <f t="shared" si="49"/>
        <v>0</v>
      </c>
      <c r="L98" s="16">
        <f t="shared" si="49"/>
        <v>0</v>
      </c>
      <c r="M98" s="16">
        <f t="shared" si="49"/>
        <v>0</v>
      </c>
      <c r="N98" s="16">
        <f t="shared" si="49"/>
        <v>0</v>
      </c>
      <c r="O98" s="50">
        <f t="shared" si="50"/>
        <v>0</v>
      </c>
      <c r="P98" s="74" t="e">
        <f t="shared" si="37"/>
        <v>#DIV/0!</v>
      </c>
    </row>
    <row r="99" spans="1:16" ht="47.25">
      <c r="A99" s="11" t="s">
        <v>58</v>
      </c>
      <c r="B99" s="12">
        <v>923</v>
      </c>
      <c r="C99" s="13" t="s">
        <v>49</v>
      </c>
      <c r="D99" s="13" t="s">
        <v>65</v>
      </c>
      <c r="E99" s="14" t="s">
        <v>133</v>
      </c>
      <c r="F99" s="13" t="s">
        <v>59</v>
      </c>
      <c r="G99" s="16">
        <v>17</v>
      </c>
      <c r="H99" s="16">
        <f>G99</f>
        <v>17</v>
      </c>
      <c r="I99" s="16">
        <v>17</v>
      </c>
      <c r="J99" s="16">
        <f>I99</f>
        <v>17</v>
      </c>
      <c r="K99" s="16"/>
      <c r="L99" s="16">
        <f>K99</f>
        <v>0</v>
      </c>
      <c r="M99" s="16"/>
      <c r="N99" s="16">
        <f>M99</f>
        <v>0</v>
      </c>
      <c r="O99" s="50">
        <f t="shared" si="50"/>
        <v>0</v>
      </c>
      <c r="P99" s="74" t="e">
        <f t="shared" si="37"/>
        <v>#DIV/0!</v>
      </c>
    </row>
    <row r="100" spans="1:16" ht="31.5" hidden="1">
      <c r="A100" s="11" t="s">
        <v>172</v>
      </c>
      <c r="B100" s="12">
        <v>923</v>
      </c>
      <c r="C100" s="13" t="s">
        <v>49</v>
      </c>
      <c r="D100" s="13" t="s">
        <v>65</v>
      </c>
      <c r="E100" s="14" t="s">
        <v>170</v>
      </c>
      <c r="F100" s="13"/>
      <c r="G100" s="16">
        <f aca="true" t="shared" si="51" ref="G100:N101">G101</f>
        <v>0</v>
      </c>
      <c r="H100" s="16">
        <f t="shared" si="51"/>
        <v>0</v>
      </c>
      <c r="I100" s="16">
        <f t="shared" si="51"/>
        <v>0</v>
      </c>
      <c r="J100" s="16">
        <f t="shared" si="51"/>
        <v>0</v>
      </c>
      <c r="K100" s="16">
        <f t="shared" si="51"/>
        <v>0</v>
      </c>
      <c r="L100" s="16">
        <f t="shared" si="51"/>
        <v>0</v>
      </c>
      <c r="M100" s="16">
        <f t="shared" si="51"/>
        <v>0</v>
      </c>
      <c r="N100" s="16">
        <f t="shared" si="51"/>
        <v>0</v>
      </c>
      <c r="O100" s="50" t="e">
        <f t="shared" si="50"/>
        <v>#DIV/0!</v>
      </c>
      <c r="P100" s="50" t="e">
        <f>M100/K100*100</f>
        <v>#DIV/0!</v>
      </c>
    </row>
    <row r="101" spans="1:16" ht="47.25" hidden="1">
      <c r="A101" s="11" t="s">
        <v>56</v>
      </c>
      <c r="B101" s="12">
        <v>923</v>
      </c>
      <c r="C101" s="13" t="s">
        <v>49</v>
      </c>
      <c r="D101" s="13" t="s">
        <v>65</v>
      </c>
      <c r="E101" s="14" t="s">
        <v>171</v>
      </c>
      <c r="F101" s="13" t="s">
        <v>57</v>
      </c>
      <c r="G101" s="16">
        <f t="shared" si="51"/>
        <v>0</v>
      </c>
      <c r="H101" s="16">
        <f t="shared" si="51"/>
        <v>0</v>
      </c>
      <c r="I101" s="16">
        <f t="shared" si="51"/>
        <v>0</v>
      </c>
      <c r="J101" s="16">
        <f t="shared" si="51"/>
        <v>0</v>
      </c>
      <c r="K101" s="16">
        <f t="shared" si="51"/>
        <v>0</v>
      </c>
      <c r="L101" s="16">
        <f t="shared" si="51"/>
        <v>0</v>
      </c>
      <c r="M101" s="16">
        <f t="shared" si="51"/>
        <v>0</v>
      </c>
      <c r="N101" s="16">
        <f t="shared" si="51"/>
        <v>0</v>
      </c>
      <c r="O101" s="50" t="e">
        <f t="shared" si="50"/>
        <v>#DIV/0!</v>
      </c>
      <c r="P101" s="50" t="e">
        <f>M101/K101*100</f>
        <v>#DIV/0!</v>
      </c>
    </row>
    <row r="102" spans="1:16" ht="47.25" hidden="1">
      <c r="A102" s="11" t="s">
        <v>58</v>
      </c>
      <c r="B102" s="12">
        <v>923</v>
      </c>
      <c r="C102" s="13" t="s">
        <v>49</v>
      </c>
      <c r="D102" s="13" t="s">
        <v>65</v>
      </c>
      <c r="E102" s="14" t="s">
        <v>169</v>
      </c>
      <c r="F102" s="13" t="s">
        <v>59</v>
      </c>
      <c r="G102" s="16"/>
      <c r="H102" s="16">
        <f>G102</f>
        <v>0</v>
      </c>
      <c r="I102" s="16"/>
      <c r="J102" s="16">
        <f>I102</f>
        <v>0</v>
      </c>
      <c r="K102" s="16"/>
      <c r="L102" s="16">
        <f>K102</f>
        <v>0</v>
      </c>
      <c r="M102" s="16"/>
      <c r="N102" s="16">
        <f>M102</f>
        <v>0</v>
      </c>
      <c r="O102" s="50" t="e">
        <f t="shared" si="50"/>
        <v>#DIV/0!</v>
      </c>
      <c r="P102" s="50" t="e">
        <f>M102/K102*100</f>
        <v>#DIV/0!</v>
      </c>
    </row>
    <row r="103" spans="1:16" ht="78.75">
      <c r="A103" s="11" t="s">
        <v>79</v>
      </c>
      <c r="B103" s="12">
        <v>923</v>
      </c>
      <c r="C103" s="13" t="s">
        <v>49</v>
      </c>
      <c r="D103" s="13" t="s">
        <v>65</v>
      </c>
      <c r="E103" s="14" t="s">
        <v>125</v>
      </c>
      <c r="F103" s="13"/>
      <c r="G103" s="16">
        <f aca="true" t="shared" si="52" ref="G103:N103">G104+G106+G108</f>
        <v>4586</v>
      </c>
      <c r="H103" s="16">
        <f t="shared" si="52"/>
        <v>4586</v>
      </c>
      <c r="I103" s="16">
        <f t="shared" si="52"/>
        <v>4586</v>
      </c>
      <c r="J103" s="16">
        <f t="shared" si="52"/>
        <v>4586</v>
      </c>
      <c r="K103" s="16">
        <f t="shared" si="52"/>
        <v>914</v>
      </c>
      <c r="L103" s="16">
        <f t="shared" si="52"/>
        <v>914</v>
      </c>
      <c r="M103" s="16">
        <f>M104+M106+M108</f>
        <v>898</v>
      </c>
      <c r="N103" s="16">
        <f t="shared" si="52"/>
        <v>898</v>
      </c>
      <c r="O103" s="50">
        <f aca="true" t="shared" si="53" ref="O103:O163">M103/G103*100</f>
        <v>19.6</v>
      </c>
      <c r="P103" s="50">
        <f t="shared" si="37"/>
        <v>98.2</v>
      </c>
    </row>
    <row r="104" spans="1:16" ht="102.75" customHeight="1">
      <c r="A104" s="11" t="s">
        <v>53</v>
      </c>
      <c r="B104" s="12">
        <v>923</v>
      </c>
      <c r="C104" s="13" t="s">
        <v>49</v>
      </c>
      <c r="D104" s="13" t="s">
        <v>65</v>
      </c>
      <c r="E104" s="14" t="s">
        <v>125</v>
      </c>
      <c r="F104" s="13" t="s">
        <v>54</v>
      </c>
      <c r="G104" s="16">
        <f aca="true" t="shared" si="54" ref="G104:N104">G105</f>
        <v>2356</v>
      </c>
      <c r="H104" s="16">
        <f t="shared" si="54"/>
        <v>2356</v>
      </c>
      <c r="I104" s="16">
        <f t="shared" si="54"/>
        <v>2356</v>
      </c>
      <c r="J104" s="16">
        <f t="shared" si="54"/>
        <v>2356</v>
      </c>
      <c r="K104" s="16">
        <f t="shared" si="54"/>
        <v>393</v>
      </c>
      <c r="L104" s="16">
        <f t="shared" si="54"/>
        <v>393</v>
      </c>
      <c r="M104" s="16">
        <f t="shared" si="54"/>
        <v>377</v>
      </c>
      <c r="N104" s="16">
        <f t="shared" si="54"/>
        <v>377</v>
      </c>
      <c r="O104" s="50">
        <f t="shared" si="53"/>
        <v>16</v>
      </c>
      <c r="P104" s="50">
        <f t="shared" si="37"/>
        <v>95.9</v>
      </c>
    </row>
    <row r="105" spans="1:16" ht="43.5" customHeight="1">
      <c r="A105" s="11" t="s">
        <v>84</v>
      </c>
      <c r="B105" s="12">
        <v>923</v>
      </c>
      <c r="C105" s="13" t="s">
        <v>49</v>
      </c>
      <c r="D105" s="13" t="s">
        <v>65</v>
      </c>
      <c r="E105" s="14" t="s">
        <v>125</v>
      </c>
      <c r="F105" s="13" t="s">
        <v>85</v>
      </c>
      <c r="G105" s="16">
        <v>2356</v>
      </c>
      <c r="H105" s="16">
        <f>G105</f>
        <v>2356</v>
      </c>
      <c r="I105" s="16">
        <v>2356</v>
      </c>
      <c r="J105" s="16">
        <f>I105</f>
        <v>2356</v>
      </c>
      <c r="K105" s="16">
        <v>393</v>
      </c>
      <c r="L105" s="16">
        <f>K105</f>
        <v>393</v>
      </c>
      <c r="M105" s="16">
        <v>377</v>
      </c>
      <c r="N105" s="16">
        <f>M105</f>
        <v>377</v>
      </c>
      <c r="O105" s="50">
        <f t="shared" si="53"/>
        <v>16</v>
      </c>
      <c r="P105" s="50">
        <f t="shared" si="37"/>
        <v>95.9</v>
      </c>
    </row>
    <row r="106" spans="1:16" ht="55.5" customHeight="1">
      <c r="A106" s="11" t="s">
        <v>56</v>
      </c>
      <c r="B106" s="12">
        <v>923</v>
      </c>
      <c r="C106" s="13" t="s">
        <v>49</v>
      </c>
      <c r="D106" s="13" t="s">
        <v>65</v>
      </c>
      <c r="E106" s="14" t="s">
        <v>125</v>
      </c>
      <c r="F106" s="13" t="s">
        <v>57</v>
      </c>
      <c r="G106" s="16">
        <f aca="true" t="shared" si="55" ref="G106:N106">G107</f>
        <v>2216</v>
      </c>
      <c r="H106" s="16">
        <f t="shared" si="55"/>
        <v>2216</v>
      </c>
      <c r="I106" s="16">
        <f t="shared" si="55"/>
        <v>2216</v>
      </c>
      <c r="J106" s="16">
        <f t="shared" si="55"/>
        <v>2216</v>
      </c>
      <c r="K106" s="16">
        <f t="shared" si="55"/>
        <v>521</v>
      </c>
      <c r="L106" s="16">
        <f t="shared" si="55"/>
        <v>521</v>
      </c>
      <c r="M106" s="16">
        <f t="shared" si="55"/>
        <v>521</v>
      </c>
      <c r="N106" s="16">
        <f t="shared" si="55"/>
        <v>521</v>
      </c>
      <c r="O106" s="50">
        <f t="shared" si="53"/>
        <v>23.5</v>
      </c>
      <c r="P106" s="50">
        <f t="shared" si="37"/>
        <v>100</v>
      </c>
    </row>
    <row r="107" spans="1:16" ht="55.5" customHeight="1">
      <c r="A107" s="11" t="s">
        <v>58</v>
      </c>
      <c r="B107" s="12">
        <v>923</v>
      </c>
      <c r="C107" s="13" t="s">
        <v>49</v>
      </c>
      <c r="D107" s="13" t="s">
        <v>65</v>
      </c>
      <c r="E107" s="14" t="s">
        <v>125</v>
      </c>
      <c r="F107" s="13" t="s">
        <v>59</v>
      </c>
      <c r="G107" s="16">
        <v>2216</v>
      </c>
      <c r="H107" s="16">
        <f>G107</f>
        <v>2216</v>
      </c>
      <c r="I107" s="16">
        <v>2216</v>
      </c>
      <c r="J107" s="16">
        <f>I107</f>
        <v>2216</v>
      </c>
      <c r="K107" s="16">
        <v>521</v>
      </c>
      <c r="L107" s="16">
        <f>K107</f>
        <v>521</v>
      </c>
      <c r="M107" s="16">
        <f>520+1</f>
        <v>521</v>
      </c>
      <c r="N107" s="16">
        <f>M107</f>
        <v>521</v>
      </c>
      <c r="O107" s="50">
        <f t="shared" si="53"/>
        <v>23.5</v>
      </c>
      <c r="P107" s="50">
        <f t="shared" si="37"/>
        <v>100</v>
      </c>
    </row>
    <row r="108" spans="1:16" ht="15.75">
      <c r="A108" s="11" t="s">
        <v>60</v>
      </c>
      <c r="B108" s="12">
        <v>923</v>
      </c>
      <c r="C108" s="13" t="s">
        <v>49</v>
      </c>
      <c r="D108" s="13" t="s">
        <v>65</v>
      </c>
      <c r="E108" s="14" t="s">
        <v>125</v>
      </c>
      <c r="F108" s="13" t="s">
        <v>61</v>
      </c>
      <c r="G108" s="16">
        <f aca="true" t="shared" si="56" ref="G108:N108">G109</f>
        <v>14</v>
      </c>
      <c r="H108" s="16">
        <f t="shared" si="56"/>
        <v>14</v>
      </c>
      <c r="I108" s="16">
        <f t="shared" si="56"/>
        <v>14</v>
      </c>
      <c r="J108" s="16">
        <f t="shared" si="56"/>
        <v>14</v>
      </c>
      <c r="K108" s="16">
        <f t="shared" si="56"/>
        <v>0</v>
      </c>
      <c r="L108" s="16">
        <f t="shared" si="56"/>
        <v>0</v>
      </c>
      <c r="M108" s="16">
        <f t="shared" si="56"/>
        <v>0</v>
      </c>
      <c r="N108" s="16">
        <f t="shared" si="56"/>
        <v>0</v>
      </c>
      <c r="O108" s="50">
        <f t="shared" si="53"/>
        <v>0</v>
      </c>
      <c r="P108" s="74" t="e">
        <f t="shared" si="37"/>
        <v>#DIV/0!</v>
      </c>
    </row>
    <row r="109" spans="1:16" ht="15.75">
      <c r="A109" s="11" t="s">
        <v>62</v>
      </c>
      <c r="B109" s="12">
        <v>923</v>
      </c>
      <c r="C109" s="13" t="s">
        <v>49</v>
      </c>
      <c r="D109" s="13" t="s">
        <v>65</v>
      </c>
      <c r="E109" s="14" t="s">
        <v>125</v>
      </c>
      <c r="F109" s="13" t="s">
        <v>63</v>
      </c>
      <c r="G109" s="16">
        <v>14</v>
      </c>
      <c r="H109" s="16">
        <f>G109</f>
        <v>14</v>
      </c>
      <c r="I109" s="16">
        <v>14</v>
      </c>
      <c r="J109" s="16">
        <f>I109</f>
        <v>14</v>
      </c>
      <c r="K109" s="16"/>
      <c r="L109" s="16">
        <f>K109</f>
        <v>0</v>
      </c>
      <c r="M109" s="16"/>
      <c r="N109" s="16">
        <f>M109</f>
        <v>0</v>
      </c>
      <c r="O109" s="50">
        <f t="shared" si="53"/>
        <v>0</v>
      </c>
      <c r="P109" s="74" t="e">
        <f t="shared" si="37"/>
        <v>#DIV/0!</v>
      </c>
    </row>
    <row r="110" spans="1:16" ht="47.25" hidden="1">
      <c r="A110" s="11" t="s">
        <v>80</v>
      </c>
      <c r="B110" s="12">
        <v>923</v>
      </c>
      <c r="C110" s="13" t="s">
        <v>49</v>
      </c>
      <c r="D110" s="13" t="s">
        <v>65</v>
      </c>
      <c r="E110" s="14" t="s">
        <v>126</v>
      </c>
      <c r="F110" s="13"/>
      <c r="G110" s="16">
        <f aca="true" t="shared" si="57" ref="G110:N110">G111+G113+G115</f>
        <v>0</v>
      </c>
      <c r="H110" s="16">
        <f t="shared" si="57"/>
        <v>0</v>
      </c>
      <c r="I110" s="16">
        <f t="shared" si="57"/>
        <v>0</v>
      </c>
      <c r="J110" s="16">
        <f t="shared" si="57"/>
        <v>0</v>
      </c>
      <c r="K110" s="16">
        <f t="shared" si="57"/>
        <v>0</v>
      </c>
      <c r="L110" s="16">
        <f t="shared" si="57"/>
        <v>0</v>
      </c>
      <c r="M110" s="16">
        <f t="shared" si="57"/>
        <v>0</v>
      </c>
      <c r="N110" s="16">
        <f t="shared" si="57"/>
        <v>0</v>
      </c>
      <c r="O110" s="50" t="e">
        <f t="shared" si="53"/>
        <v>#DIV/0!</v>
      </c>
      <c r="P110" s="74" t="e">
        <f t="shared" si="37"/>
        <v>#DIV/0!</v>
      </c>
    </row>
    <row r="111" spans="1:16" ht="94.5" hidden="1">
      <c r="A111" s="11" t="s">
        <v>53</v>
      </c>
      <c r="B111" s="12">
        <v>923</v>
      </c>
      <c r="C111" s="13" t="s">
        <v>49</v>
      </c>
      <c r="D111" s="13" t="s">
        <v>65</v>
      </c>
      <c r="E111" s="14" t="s">
        <v>126</v>
      </c>
      <c r="F111" s="13" t="s">
        <v>54</v>
      </c>
      <c r="G111" s="16">
        <f aca="true" t="shared" si="58" ref="G111:N111">G112</f>
        <v>0</v>
      </c>
      <c r="H111" s="16">
        <f t="shared" si="58"/>
        <v>0</v>
      </c>
      <c r="I111" s="16">
        <f t="shared" si="58"/>
        <v>0</v>
      </c>
      <c r="J111" s="32">
        <f t="shared" si="58"/>
        <v>0</v>
      </c>
      <c r="K111" s="32">
        <f t="shared" si="58"/>
        <v>0</v>
      </c>
      <c r="L111" s="32">
        <f t="shared" si="58"/>
        <v>0</v>
      </c>
      <c r="M111" s="32">
        <f t="shared" si="58"/>
        <v>0</v>
      </c>
      <c r="N111" s="32">
        <f t="shared" si="58"/>
        <v>0</v>
      </c>
      <c r="O111" s="50" t="e">
        <f t="shared" si="53"/>
        <v>#DIV/0!</v>
      </c>
      <c r="P111" s="74" t="e">
        <f t="shared" si="37"/>
        <v>#DIV/0!</v>
      </c>
    </row>
    <row r="112" spans="1:16" ht="31.5" hidden="1">
      <c r="A112" s="11" t="s">
        <v>84</v>
      </c>
      <c r="B112" s="12">
        <v>923</v>
      </c>
      <c r="C112" s="13" t="s">
        <v>49</v>
      </c>
      <c r="D112" s="13" t="s">
        <v>65</v>
      </c>
      <c r="E112" s="14" t="s">
        <v>126</v>
      </c>
      <c r="F112" s="13" t="s">
        <v>85</v>
      </c>
      <c r="G112" s="16"/>
      <c r="H112" s="16">
        <f>G112</f>
        <v>0</v>
      </c>
      <c r="I112" s="16"/>
      <c r="J112" s="32">
        <f>I112</f>
        <v>0</v>
      </c>
      <c r="K112" s="32"/>
      <c r="L112" s="32">
        <f>K112</f>
        <v>0</v>
      </c>
      <c r="M112" s="32"/>
      <c r="N112" s="32">
        <f>M112</f>
        <v>0</v>
      </c>
      <c r="O112" s="50" t="e">
        <f t="shared" si="53"/>
        <v>#DIV/0!</v>
      </c>
      <c r="P112" s="74" t="e">
        <f t="shared" si="37"/>
        <v>#DIV/0!</v>
      </c>
    </row>
    <row r="113" spans="1:16" ht="47.25" hidden="1">
      <c r="A113" s="11" t="s">
        <v>56</v>
      </c>
      <c r="B113" s="12">
        <v>923</v>
      </c>
      <c r="C113" s="13" t="s">
        <v>49</v>
      </c>
      <c r="D113" s="13" t="s">
        <v>65</v>
      </c>
      <c r="E113" s="14" t="s">
        <v>126</v>
      </c>
      <c r="F113" s="13" t="s">
        <v>57</v>
      </c>
      <c r="G113" s="16">
        <f aca="true" t="shared" si="59" ref="G113:N113">G114</f>
        <v>0</v>
      </c>
      <c r="H113" s="16">
        <f t="shared" si="59"/>
        <v>0</v>
      </c>
      <c r="I113" s="16">
        <f t="shared" si="59"/>
        <v>0</v>
      </c>
      <c r="J113" s="32">
        <f t="shared" si="59"/>
        <v>0</v>
      </c>
      <c r="K113" s="32">
        <f t="shared" si="59"/>
        <v>0</v>
      </c>
      <c r="L113" s="32">
        <f t="shared" si="59"/>
        <v>0</v>
      </c>
      <c r="M113" s="32">
        <f t="shared" si="59"/>
        <v>0</v>
      </c>
      <c r="N113" s="32">
        <f t="shared" si="59"/>
        <v>0</v>
      </c>
      <c r="O113" s="50" t="e">
        <f t="shared" si="53"/>
        <v>#DIV/0!</v>
      </c>
      <c r="P113" s="74" t="e">
        <f t="shared" si="37"/>
        <v>#DIV/0!</v>
      </c>
    </row>
    <row r="114" spans="1:16" ht="47.25" hidden="1">
      <c r="A114" s="11" t="s">
        <v>58</v>
      </c>
      <c r="B114" s="12">
        <v>923</v>
      </c>
      <c r="C114" s="13" t="s">
        <v>49</v>
      </c>
      <c r="D114" s="13" t="s">
        <v>65</v>
      </c>
      <c r="E114" s="14" t="s">
        <v>126</v>
      </c>
      <c r="F114" s="13" t="s">
        <v>59</v>
      </c>
      <c r="G114" s="16"/>
      <c r="H114" s="16">
        <f>G114</f>
        <v>0</v>
      </c>
      <c r="I114" s="16"/>
      <c r="J114" s="32">
        <f>I114</f>
        <v>0</v>
      </c>
      <c r="K114" s="32"/>
      <c r="L114" s="32">
        <f>K114</f>
        <v>0</v>
      </c>
      <c r="M114" s="32"/>
      <c r="N114" s="32">
        <f>M114</f>
        <v>0</v>
      </c>
      <c r="O114" s="50" t="e">
        <f t="shared" si="53"/>
        <v>#DIV/0!</v>
      </c>
      <c r="P114" s="74" t="e">
        <f t="shared" si="37"/>
        <v>#DIV/0!</v>
      </c>
    </row>
    <row r="115" spans="1:16" ht="15.75" hidden="1">
      <c r="A115" s="11" t="s">
        <v>60</v>
      </c>
      <c r="B115" s="12">
        <v>923</v>
      </c>
      <c r="C115" s="13" t="s">
        <v>49</v>
      </c>
      <c r="D115" s="13" t="s">
        <v>65</v>
      </c>
      <c r="E115" s="14" t="s">
        <v>126</v>
      </c>
      <c r="F115" s="13" t="s">
        <v>61</v>
      </c>
      <c r="G115" s="16">
        <f aca="true" t="shared" si="60" ref="G115:N115">G116</f>
        <v>0</v>
      </c>
      <c r="H115" s="16">
        <f t="shared" si="60"/>
        <v>0</v>
      </c>
      <c r="I115" s="16">
        <f t="shared" si="60"/>
        <v>0</v>
      </c>
      <c r="J115" s="32">
        <f t="shared" si="60"/>
        <v>0</v>
      </c>
      <c r="K115" s="32">
        <f t="shared" si="60"/>
        <v>0</v>
      </c>
      <c r="L115" s="32">
        <f t="shared" si="60"/>
        <v>0</v>
      </c>
      <c r="M115" s="32">
        <f t="shared" si="60"/>
        <v>0</v>
      </c>
      <c r="N115" s="32">
        <f t="shared" si="60"/>
        <v>0</v>
      </c>
      <c r="O115" s="50" t="e">
        <f t="shared" si="53"/>
        <v>#DIV/0!</v>
      </c>
      <c r="P115" s="74" t="e">
        <f t="shared" si="37"/>
        <v>#DIV/0!</v>
      </c>
    </row>
    <row r="116" spans="1:16" ht="15.75" hidden="1">
      <c r="A116" s="11" t="s">
        <v>62</v>
      </c>
      <c r="B116" s="12">
        <v>923</v>
      </c>
      <c r="C116" s="13" t="s">
        <v>49</v>
      </c>
      <c r="D116" s="13" t="s">
        <v>65</v>
      </c>
      <c r="E116" s="14" t="s">
        <v>126</v>
      </c>
      <c r="F116" s="13" t="s">
        <v>63</v>
      </c>
      <c r="G116" s="70"/>
      <c r="H116" s="70">
        <f>G116</f>
        <v>0</v>
      </c>
      <c r="I116" s="70"/>
      <c r="J116" s="71">
        <f>I116</f>
        <v>0</v>
      </c>
      <c r="K116" s="71"/>
      <c r="L116" s="32">
        <f>K116</f>
        <v>0</v>
      </c>
      <c r="M116" s="32"/>
      <c r="N116" s="32">
        <f>M116</f>
        <v>0</v>
      </c>
      <c r="O116" s="50" t="e">
        <f t="shared" si="53"/>
        <v>#DIV/0!</v>
      </c>
      <c r="P116" s="74" t="e">
        <f t="shared" si="37"/>
        <v>#DIV/0!</v>
      </c>
    </row>
    <row r="117" spans="1:16" s="33" customFormat="1" ht="31.5">
      <c r="A117" s="31" t="s">
        <v>83</v>
      </c>
      <c r="B117" s="46">
        <f>B115</f>
        <v>923</v>
      </c>
      <c r="C117" s="46" t="s">
        <v>49</v>
      </c>
      <c r="D117" s="46" t="s">
        <v>65</v>
      </c>
      <c r="E117" s="46" t="s">
        <v>127</v>
      </c>
      <c r="F117" s="46"/>
      <c r="G117" s="32">
        <f>G118+G120</f>
        <v>21</v>
      </c>
      <c r="H117" s="32">
        <f aca="true" t="shared" si="61" ref="H117:N117">H118+H120</f>
        <v>21</v>
      </c>
      <c r="I117" s="32">
        <f t="shared" si="61"/>
        <v>21</v>
      </c>
      <c r="J117" s="32">
        <f t="shared" si="61"/>
        <v>21</v>
      </c>
      <c r="K117" s="32">
        <f t="shared" si="61"/>
        <v>0</v>
      </c>
      <c r="L117" s="32">
        <f t="shared" si="61"/>
        <v>0</v>
      </c>
      <c r="M117" s="32">
        <f t="shared" si="61"/>
        <v>0</v>
      </c>
      <c r="N117" s="32">
        <f t="shared" si="61"/>
        <v>0</v>
      </c>
      <c r="O117" s="51">
        <f t="shared" si="53"/>
        <v>0</v>
      </c>
      <c r="P117" s="74" t="e">
        <f t="shared" si="37"/>
        <v>#DIV/0!</v>
      </c>
    </row>
    <row r="118" spans="1:16" s="33" customFormat="1" ht="45.75" customHeight="1">
      <c r="A118" s="31" t="s">
        <v>56</v>
      </c>
      <c r="B118" s="46">
        <f>B116</f>
        <v>923</v>
      </c>
      <c r="C118" s="46" t="s">
        <v>49</v>
      </c>
      <c r="D118" s="46" t="s">
        <v>65</v>
      </c>
      <c r="E118" s="46" t="s">
        <v>127</v>
      </c>
      <c r="F118" s="46" t="s">
        <v>57</v>
      </c>
      <c r="G118" s="32">
        <f aca="true" t="shared" si="62" ref="G118:N120">G119</f>
        <v>20</v>
      </c>
      <c r="H118" s="32">
        <f t="shared" si="62"/>
        <v>20</v>
      </c>
      <c r="I118" s="32">
        <f t="shared" si="62"/>
        <v>20</v>
      </c>
      <c r="J118" s="32">
        <f t="shared" si="62"/>
        <v>20</v>
      </c>
      <c r="K118" s="32">
        <f t="shared" si="62"/>
        <v>0</v>
      </c>
      <c r="L118" s="32">
        <f t="shared" si="62"/>
        <v>0</v>
      </c>
      <c r="M118" s="32">
        <f t="shared" si="62"/>
        <v>0</v>
      </c>
      <c r="N118" s="32">
        <f t="shared" si="62"/>
        <v>0</v>
      </c>
      <c r="O118" s="51">
        <f t="shared" si="53"/>
        <v>0</v>
      </c>
      <c r="P118" s="74" t="e">
        <f t="shared" si="37"/>
        <v>#DIV/0!</v>
      </c>
    </row>
    <row r="119" spans="1:16" s="33" customFormat="1" ht="52.5" customHeight="1">
      <c r="A119" s="31" t="s">
        <v>58</v>
      </c>
      <c r="B119" s="46">
        <f>B117</f>
        <v>923</v>
      </c>
      <c r="C119" s="46" t="s">
        <v>49</v>
      </c>
      <c r="D119" s="46" t="s">
        <v>65</v>
      </c>
      <c r="E119" s="46" t="s">
        <v>127</v>
      </c>
      <c r="F119" s="46" t="s">
        <v>59</v>
      </c>
      <c r="G119" s="32">
        <v>20</v>
      </c>
      <c r="H119" s="32">
        <f>G119</f>
        <v>20</v>
      </c>
      <c r="I119" s="32">
        <v>20</v>
      </c>
      <c r="J119" s="32">
        <f>I119</f>
        <v>20</v>
      </c>
      <c r="K119" s="32"/>
      <c r="L119" s="32">
        <f>K119</f>
        <v>0</v>
      </c>
      <c r="M119" s="32"/>
      <c r="N119" s="32">
        <f>M119</f>
        <v>0</v>
      </c>
      <c r="O119" s="51">
        <f t="shared" si="53"/>
        <v>0</v>
      </c>
      <c r="P119" s="74" t="e">
        <f t="shared" si="37"/>
        <v>#DIV/0!</v>
      </c>
    </row>
    <row r="120" spans="1:16" s="33" customFormat="1" ht="22.5" customHeight="1">
      <c r="A120" s="31" t="s">
        <v>60</v>
      </c>
      <c r="B120" s="46">
        <f>B119</f>
        <v>923</v>
      </c>
      <c r="C120" s="46" t="s">
        <v>49</v>
      </c>
      <c r="D120" s="46" t="s">
        <v>65</v>
      </c>
      <c r="E120" s="46" t="s">
        <v>127</v>
      </c>
      <c r="F120" s="46" t="s">
        <v>61</v>
      </c>
      <c r="G120" s="32">
        <f t="shared" si="62"/>
        <v>1</v>
      </c>
      <c r="H120" s="32">
        <f t="shared" si="62"/>
        <v>1</v>
      </c>
      <c r="I120" s="32">
        <f t="shared" si="62"/>
        <v>1</v>
      </c>
      <c r="J120" s="32">
        <f t="shared" si="62"/>
        <v>1</v>
      </c>
      <c r="K120" s="32">
        <f t="shared" si="62"/>
        <v>0</v>
      </c>
      <c r="L120" s="32">
        <f t="shared" si="62"/>
        <v>0</v>
      </c>
      <c r="M120" s="32">
        <f t="shared" si="62"/>
        <v>0</v>
      </c>
      <c r="N120" s="32">
        <f t="shared" si="62"/>
        <v>0</v>
      </c>
      <c r="O120" s="51">
        <f>M120/G120*100</f>
        <v>0</v>
      </c>
      <c r="P120" s="74" t="e">
        <f t="shared" si="37"/>
        <v>#DIV/0!</v>
      </c>
    </row>
    <row r="121" spans="1:16" s="33" customFormat="1" ht="15.75">
      <c r="A121" s="31" t="s">
        <v>136</v>
      </c>
      <c r="B121" s="46" t="s">
        <v>137</v>
      </c>
      <c r="C121" s="46" t="s">
        <v>49</v>
      </c>
      <c r="D121" s="46" t="s">
        <v>65</v>
      </c>
      <c r="E121" s="46" t="s">
        <v>127</v>
      </c>
      <c r="F121" s="46" t="s">
        <v>63</v>
      </c>
      <c r="G121" s="32">
        <v>1</v>
      </c>
      <c r="H121" s="32">
        <f>G121</f>
        <v>1</v>
      </c>
      <c r="I121" s="32">
        <v>1</v>
      </c>
      <c r="J121" s="32">
        <f>I121</f>
        <v>1</v>
      </c>
      <c r="K121" s="32"/>
      <c r="L121" s="32">
        <f>K121</f>
        <v>0</v>
      </c>
      <c r="M121" s="32"/>
      <c r="N121" s="32">
        <f>M121</f>
        <v>0</v>
      </c>
      <c r="O121" s="51">
        <f>M121/G121*100</f>
        <v>0</v>
      </c>
      <c r="P121" s="74" t="e">
        <f t="shared" si="37"/>
        <v>#DIV/0!</v>
      </c>
    </row>
    <row r="122" spans="1:16" s="33" customFormat="1" ht="31.5" hidden="1">
      <c r="A122" s="31" t="s">
        <v>157</v>
      </c>
      <c r="B122" s="46">
        <f>B120</f>
        <v>923</v>
      </c>
      <c r="C122" s="46" t="s">
        <v>49</v>
      </c>
      <c r="D122" s="46" t="s">
        <v>65</v>
      </c>
      <c r="E122" s="46" t="s">
        <v>160</v>
      </c>
      <c r="F122" s="46"/>
      <c r="G122" s="32">
        <f>G123+G125</f>
        <v>0</v>
      </c>
      <c r="H122" s="32">
        <f>H123+H125</f>
        <v>0</v>
      </c>
      <c r="I122" s="32">
        <f aca="true" t="shared" si="63" ref="I122:N123">I123</f>
        <v>0</v>
      </c>
      <c r="J122" s="32">
        <f t="shared" si="63"/>
        <v>0</v>
      </c>
      <c r="K122" s="32">
        <f t="shared" si="63"/>
        <v>0</v>
      </c>
      <c r="L122" s="32">
        <f t="shared" si="63"/>
        <v>0</v>
      </c>
      <c r="M122" s="32">
        <f t="shared" si="63"/>
        <v>0</v>
      </c>
      <c r="N122" s="32">
        <f t="shared" si="63"/>
        <v>0</v>
      </c>
      <c r="O122" s="75"/>
      <c r="P122" s="75" t="e">
        <f>M122/K122*100</f>
        <v>#DIV/0!</v>
      </c>
    </row>
    <row r="123" spans="1:16" s="33" customFormat="1" ht="44.25" customHeight="1" hidden="1">
      <c r="A123" s="31" t="s">
        <v>158</v>
      </c>
      <c r="B123" s="46" t="str">
        <f>B121</f>
        <v>923</v>
      </c>
      <c r="C123" s="46" t="s">
        <v>49</v>
      </c>
      <c r="D123" s="46" t="s">
        <v>65</v>
      </c>
      <c r="E123" s="46" t="s">
        <v>161</v>
      </c>
      <c r="F123" s="46"/>
      <c r="G123" s="32">
        <f>G124</f>
        <v>0</v>
      </c>
      <c r="H123" s="32">
        <f>H124</f>
        <v>0</v>
      </c>
      <c r="I123" s="32">
        <f t="shared" si="63"/>
        <v>0</v>
      </c>
      <c r="J123" s="32">
        <f t="shared" si="63"/>
        <v>0</v>
      </c>
      <c r="K123" s="32">
        <f t="shared" si="63"/>
        <v>0</v>
      </c>
      <c r="L123" s="32">
        <f t="shared" si="63"/>
        <v>0</v>
      </c>
      <c r="M123" s="32">
        <f t="shared" si="63"/>
        <v>0</v>
      </c>
      <c r="N123" s="32">
        <f t="shared" si="63"/>
        <v>0</v>
      </c>
      <c r="O123" s="75"/>
      <c r="P123" s="75" t="e">
        <f>M123/K123*100</f>
        <v>#DIV/0!</v>
      </c>
    </row>
    <row r="124" spans="1:16" s="33" customFormat="1" ht="87" customHeight="1" hidden="1">
      <c r="A124" s="31" t="s">
        <v>159</v>
      </c>
      <c r="B124" s="46">
        <f>B122</f>
        <v>923</v>
      </c>
      <c r="C124" s="46" t="s">
        <v>49</v>
      </c>
      <c r="D124" s="46" t="s">
        <v>65</v>
      </c>
      <c r="E124" s="46" t="s">
        <v>161</v>
      </c>
      <c r="F124" s="46" t="s">
        <v>54</v>
      </c>
      <c r="G124" s="32"/>
      <c r="H124" s="32">
        <f>G124</f>
        <v>0</v>
      </c>
      <c r="I124" s="32">
        <f>I125</f>
        <v>0</v>
      </c>
      <c r="J124" s="32">
        <f>J125</f>
        <v>0</v>
      </c>
      <c r="K124" s="32">
        <f>K125</f>
        <v>0</v>
      </c>
      <c r="L124" s="32">
        <f>K124</f>
        <v>0</v>
      </c>
      <c r="M124" s="32">
        <f>M125</f>
        <v>0</v>
      </c>
      <c r="N124" s="32">
        <f>M124</f>
        <v>0</v>
      </c>
      <c r="O124" s="75"/>
      <c r="P124" s="75" t="e">
        <f>M124/K124*100</f>
        <v>#DIV/0!</v>
      </c>
    </row>
    <row r="125" spans="1:16" s="33" customFormat="1" ht="31.5" hidden="1">
      <c r="A125" s="31" t="s">
        <v>84</v>
      </c>
      <c r="B125" s="46">
        <f>B124</f>
        <v>923</v>
      </c>
      <c r="C125" s="46" t="s">
        <v>49</v>
      </c>
      <c r="D125" s="46" t="s">
        <v>65</v>
      </c>
      <c r="E125" s="46" t="s">
        <v>161</v>
      </c>
      <c r="F125" s="46" t="s">
        <v>85</v>
      </c>
      <c r="G125" s="32"/>
      <c r="H125" s="32">
        <f>H126</f>
        <v>0</v>
      </c>
      <c r="I125" s="32"/>
      <c r="J125" s="32"/>
      <c r="K125" s="32"/>
      <c r="L125" s="32"/>
      <c r="M125" s="32"/>
      <c r="N125" s="32"/>
      <c r="O125" s="75"/>
      <c r="P125" s="75" t="e">
        <f>M125/K125*100</f>
        <v>#DIV/0!</v>
      </c>
    </row>
    <row r="126" spans="1:16" ht="63" customHeight="1">
      <c r="A126" s="11" t="s">
        <v>201</v>
      </c>
      <c r="B126" s="12">
        <v>923</v>
      </c>
      <c r="C126" s="13" t="s">
        <v>49</v>
      </c>
      <c r="D126" s="13" t="s">
        <v>65</v>
      </c>
      <c r="E126" s="14" t="s">
        <v>86</v>
      </c>
      <c r="F126" s="13"/>
      <c r="G126" s="16">
        <f>G127</f>
        <v>1072</v>
      </c>
      <c r="H126" s="16">
        <f>H127</f>
        <v>0</v>
      </c>
      <c r="I126" s="16">
        <f aca="true" t="shared" si="64" ref="I126:N126">I127</f>
        <v>1072</v>
      </c>
      <c r="J126" s="16">
        <f t="shared" si="64"/>
        <v>0</v>
      </c>
      <c r="K126" s="16">
        <f t="shared" si="64"/>
        <v>142</v>
      </c>
      <c r="L126" s="16">
        <f t="shared" si="64"/>
        <v>0</v>
      </c>
      <c r="M126" s="16">
        <f t="shared" si="64"/>
        <v>142</v>
      </c>
      <c r="N126" s="16">
        <f t="shared" si="64"/>
        <v>0</v>
      </c>
      <c r="O126" s="51">
        <f aca="true" t="shared" si="65" ref="O126:O132">M126/G126*100</f>
        <v>13.2</v>
      </c>
      <c r="P126" s="50">
        <f aca="true" t="shared" si="66" ref="P126:P156">M126/K126*100</f>
        <v>100</v>
      </c>
    </row>
    <row r="127" spans="1:16" ht="31.5">
      <c r="A127" s="11" t="s">
        <v>66</v>
      </c>
      <c r="B127" s="12">
        <v>923</v>
      </c>
      <c r="C127" s="13" t="s">
        <v>49</v>
      </c>
      <c r="D127" s="13" t="s">
        <v>65</v>
      </c>
      <c r="E127" s="14" t="s">
        <v>109</v>
      </c>
      <c r="F127" s="13"/>
      <c r="G127" s="16">
        <f>G128</f>
        <v>1072</v>
      </c>
      <c r="H127" s="16">
        <f aca="true" t="shared" si="67" ref="H127:N129">H128</f>
        <v>0</v>
      </c>
      <c r="I127" s="16">
        <f t="shared" si="67"/>
        <v>1072</v>
      </c>
      <c r="J127" s="32">
        <f t="shared" si="67"/>
        <v>0</v>
      </c>
      <c r="K127" s="32">
        <f t="shared" si="67"/>
        <v>142</v>
      </c>
      <c r="L127" s="32">
        <f t="shared" si="67"/>
        <v>0</v>
      </c>
      <c r="M127" s="32">
        <f t="shared" si="67"/>
        <v>142</v>
      </c>
      <c r="N127" s="32">
        <f t="shared" si="67"/>
        <v>0</v>
      </c>
      <c r="O127" s="51">
        <f t="shared" si="65"/>
        <v>13.2</v>
      </c>
      <c r="P127" s="50">
        <f t="shared" si="66"/>
        <v>100</v>
      </c>
    </row>
    <row r="128" spans="1:16" ht="43.5" customHeight="1">
      <c r="A128" s="11" t="s">
        <v>67</v>
      </c>
      <c r="B128" s="12">
        <v>923</v>
      </c>
      <c r="C128" s="13" t="s">
        <v>49</v>
      </c>
      <c r="D128" s="13" t="s">
        <v>65</v>
      </c>
      <c r="E128" s="14" t="s">
        <v>110</v>
      </c>
      <c r="F128" s="13"/>
      <c r="G128" s="16">
        <f>G129+G131</f>
        <v>1072</v>
      </c>
      <c r="H128" s="16">
        <f t="shared" si="67"/>
        <v>0</v>
      </c>
      <c r="I128" s="16">
        <f>I129+I131</f>
        <v>1072</v>
      </c>
      <c r="J128" s="32">
        <f t="shared" si="67"/>
        <v>0</v>
      </c>
      <c r="K128" s="32">
        <f>K129+K131</f>
        <v>142</v>
      </c>
      <c r="L128" s="32">
        <f t="shared" si="67"/>
        <v>0</v>
      </c>
      <c r="M128" s="32">
        <f>M129+M131</f>
        <v>142</v>
      </c>
      <c r="N128" s="32">
        <f t="shared" si="67"/>
        <v>0</v>
      </c>
      <c r="O128" s="51">
        <f t="shared" si="65"/>
        <v>13.2</v>
      </c>
      <c r="P128" s="50">
        <f t="shared" si="66"/>
        <v>100</v>
      </c>
    </row>
    <row r="129" spans="1:16" ht="61.5" customHeight="1">
      <c r="A129" s="11" t="s">
        <v>56</v>
      </c>
      <c r="B129" s="12">
        <v>923</v>
      </c>
      <c r="C129" s="13" t="s">
        <v>49</v>
      </c>
      <c r="D129" s="13" t="s">
        <v>65</v>
      </c>
      <c r="E129" s="14" t="s">
        <v>144</v>
      </c>
      <c r="F129" s="13" t="s">
        <v>57</v>
      </c>
      <c r="G129" s="16">
        <f>G130</f>
        <v>1072</v>
      </c>
      <c r="H129" s="16">
        <f t="shared" si="67"/>
        <v>0</v>
      </c>
      <c r="I129" s="16">
        <f t="shared" si="67"/>
        <v>1072</v>
      </c>
      <c r="J129" s="32">
        <f t="shared" si="67"/>
        <v>0</v>
      </c>
      <c r="K129" s="32">
        <f t="shared" si="67"/>
        <v>142</v>
      </c>
      <c r="L129" s="32">
        <f t="shared" si="67"/>
        <v>0</v>
      </c>
      <c r="M129" s="32">
        <f t="shared" si="67"/>
        <v>142</v>
      </c>
      <c r="N129" s="32">
        <f t="shared" si="67"/>
        <v>0</v>
      </c>
      <c r="O129" s="51">
        <f t="shared" si="65"/>
        <v>13.2</v>
      </c>
      <c r="P129" s="50">
        <f t="shared" si="66"/>
        <v>100</v>
      </c>
    </row>
    <row r="130" spans="1:16" ht="60" customHeight="1">
      <c r="A130" s="11" t="s">
        <v>58</v>
      </c>
      <c r="B130" s="12">
        <v>923</v>
      </c>
      <c r="C130" s="13" t="s">
        <v>49</v>
      </c>
      <c r="D130" s="13" t="s">
        <v>65</v>
      </c>
      <c r="E130" s="14" t="s">
        <v>110</v>
      </c>
      <c r="F130" s="13" t="s">
        <v>59</v>
      </c>
      <c r="G130" s="16">
        <v>1072</v>
      </c>
      <c r="H130" s="16"/>
      <c r="I130" s="16">
        <v>1072</v>
      </c>
      <c r="J130" s="32"/>
      <c r="K130" s="32">
        <v>142</v>
      </c>
      <c r="L130" s="32"/>
      <c r="M130" s="32">
        <v>142</v>
      </c>
      <c r="N130" s="32"/>
      <c r="O130" s="51">
        <f t="shared" si="65"/>
        <v>13.2</v>
      </c>
      <c r="P130" s="50">
        <f t="shared" si="66"/>
        <v>100</v>
      </c>
    </row>
    <row r="131" spans="1:16" ht="28.5" customHeight="1" hidden="1">
      <c r="A131" s="31" t="s">
        <v>60</v>
      </c>
      <c r="B131" s="46">
        <f>B130</f>
        <v>923</v>
      </c>
      <c r="C131" s="46" t="s">
        <v>49</v>
      </c>
      <c r="D131" s="46" t="s">
        <v>65</v>
      </c>
      <c r="E131" s="14" t="s">
        <v>110</v>
      </c>
      <c r="F131" s="13" t="s">
        <v>61</v>
      </c>
      <c r="G131" s="16">
        <f>G132</f>
        <v>0</v>
      </c>
      <c r="H131" s="16"/>
      <c r="I131" s="16">
        <f>I132</f>
        <v>0</v>
      </c>
      <c r="J131" s="32"/>
      <c r="K131" s="32">
        <f>K132</f>
        <v>0</v>
      </c>
      <c r="L131" s="32"/>
      <c r="M131" s="32">
        <f>M132</f>
        <v>0</v>
      </c>
      <c r="N131" s="32"/>
      <c r="O131" s="51" t="e">
        <f t="shared" si="65"/>
        <v>#DIV/0!</v>
      </c>
      <c r="P131" s="50" t="e">
        <f>M131/K131*100</f>
        <v>#DIV/0!</v>
      </c>
    </row>
    <row r="132" spans="1:16" ht="15.75" hidden="1">
      <c r="A132" s="31" t="s">
        <v>136</v>
      </c>
      <c r="B132" s="46" t="s">
        <v>137</v>
      </c>
      <c r="C132" s="46" t="s">
        <v>49</v>
      </c>
      <c r="D132" s="46" t="s">
        <v>65</v>
      </c>
      <c r="E132" s="14" t="s">
        <v>110</v>
      </c>
      <c r="F132" s="13" t="s">
        <v>63</v>
      </c>
      <c r="G132" s="16"/>
      <c r="H132" s="16"/>
      <c r="I132" s="16"/>
      <c r="J132" s="32"/>
      <c r="K132" s="32"/>
      <c r="L132" s="32"/>
      <c r="M132" s="32"/>
      <c r="N132" s="32"/>
      <c r="O132" s="51" t="e">
        <f t="shared" si="65"/>
        <v>#DIV/0!</v>
      </c>
      <c r="P132" s="50" t="e">
        <f>M132/K132*100</f>
        <v>#DIV/0!</v>
      </c>
    </row>
    <row r="133" spans="1:16" s="33" customFormat="1" ht="63" hidden="1">
      <c r="A133" s="69" t="s">
        <v>173</v>
      </c>
      <c r="B133" s="66">
        <v>923</v>
      </c>
      <c r="C133" s="67" t="s">
        <v>49</v>
      </c>
      <c r="D133" s="67" t="s">
        <v>65</v>
      </c>
      <c r="E133" s="67" t="s">
        <v>174</v>
      </c>
      <c r="F133" s="35"/>
      <c r="G133" s="32">
        <f aca="true" t="shared" si="68" ref="G133:N134">G135</f>
        <v>0</v>
      </c>
      <c r="H133" s="32">
        <f t="shared" si="68"/>
        <v>0</v>
      </c>
      <c r="I133" s="32">
        <f t="shared" si="68"/>
        <v>0</v>
      </c>
      <c r="J133" s="32">
        <f t="shared" si="68"/>
        <v>0</v>
      </c>
      <c r="K133" s="32">
        <f t="shared" si="68"/>
        <v>0</v>
      </c>
      <c r="L133" s="32">
        <f t="shared" si="68"/>
        <v>0</v>
      </c>
      <c r="M133" s="32">
        <f t="shared" si="68"/>
        <v>0</v>
      </c>
      <c r="N133" s="32">
        <f t="shared" si="68"/>
        <v>0</v>
      </c>
      <c r="O133" s="74" t="e">
        <f t="shared" si="53"/>
        <v>#DIV/0!</v>
      </c>
      <c r="P133" s="74" t="e">
        <f t="shared" si="66"/>
        <v>#DIV/0!</v>
      </c>
    </row>
    <row r="134" spans="1:16" s="33" customFormat="1" ht="78.75" hidden="1">
      <c r="A134" s="69" t="s">
        <v>175</v>
      </c>
      <c r="B134" s="66">
        <v>923</v>
      </c>
      <c r="C134" s="67" t="s">
        <v>49</v>
      </c>
      <c r="D134" s="67" t="s">
        <v>65</v>
      </c>
      <c r="E134" s="68" t="s">
        <v>176</v>
      </c>
      <c r="F134" s="35"/>
      <c r="G134" s="32">
        <f t="shared" si="68"/>
        <v>0</v>
      </c>
      <c r="H134" s="32">
        <f t="shared" si="68"/>
        <v>0</v>
      </c>
      <c r="I134" s="32">
        <f t="shared" si="68"/>
        <v>0</v>
      </c>
      <c r="J134" s="32">
        <f t="shared" si="68"/>
        <v>0</v>
      </c>
      <c r="K134" s="32">
        <f t="shared" si="68"/>
        <v>0</v>
      </c>
      <c r="L134" s="32">
        <f t="shared" si="68"/>
        <v>0</v>
      </c>
      <c r="M134" s="32">
        <f t="shared" si="68"/>
        <v>0</v>
      </c>
      <c r="N134" s="32">
        <f t="shared" si="68"/>
        <v>0</v>
      </c>
      <c r="O134" s="74" t="e">
        <f>M134/G134*100</f>
        <v>#DIV/0!</v>
      </c>
      <c r="P134" s="74" t="e">
        <f t="shared" si="66"/>
        <v>#DIV/0!</v>
      </c>
    </row>
    <row r="135" spans="1:16" s="33" customFormat="1" ht="47.25" hidden="1">
      <c r="A135" s="69" t="s">
        <v>56</v>
      </c>
      <c r="B135" s="66">
        <v>923</v>
      </c>
      <c r="C135" s="67" t="s">
        <v>49</v>
      </c>
      <c r="D135" s="67" t="s">
        <v>65</v>
      </c>
      <c r="E135" s="68" t="s">
        <v>176</v>
      </c>
      <c r="F135" s="35" t="s">
        <v>57</v>
      </c>
      <c r="G135" s="32">
        <f aca="true" t="shared" si="69" ref="G135:N135">G136</f>
        <v>0</v>
      </c>
      <c r="H135" s="32">
        <f t="shared" si="69"/>
        <v>0</v>
      </c>
      <c r="I135" s="32">
        <f t="shared" si="69"/>
        <v>0</v>
      </c>
      <c r="J135" s="32">
        <f t="shared" si="69"/>
        <v>0</v>
      </c>
      <c r="K135" s="32">
        <f t="shared" si="69"/>
        <v>0</v>
      </c>
      <c r="L135" s="32">
        <f t="shared" si="69"/>
        <v>0</v>
      </c>
      <c r="M135" s="32">
        <f t="shared" si="69"/>
        <v>0</v>
      </c>
      <c r="N135" s="32">
        <f t="shared" si="69"/>
        <v>0</v>
      </c>
      <c r="O135" s="74" t="e">
        <f t="shared" si="53"/>
        <v>#DIV/0!</v>
      </c>
      <c r="P135" s="74" t="e">
        <f t="shared" si="66"/>
        <v>#DIV/0!</v>
      </c>
    </row>
    <row r="136" spans="1:16" s="33" customFormat="1" ht="47.25" hidden="1">
      <c r="A136" s="69" t="s">
        <v>58</v>
      </c>
      <c r="B136" s="66">
        <v>923</v>
      </c>
      <c r="C136" s="67" t="s">
        <v>49</v>
      </c>
      <c r="D136" s="67" t="s">
        <v>65</v>
      </c>
      <c r="E136" s="68" t="s">
        <v>176</v>
      </c>
      <c r="F136" s="35" t="s">
        <v>59</v>
      </c>
      <c r="G136" s="32"/>
      <c r="H136" s="32"/>
      <c r="I136" s="32"/>
      <c r="J136" s="32"/>
      <c r="K136" s="32"/>
      <c r="L136" s="32"/>
      <c r="M136" s="32"/>
      <c r="N136" s="32"/>
      <c r="O136" s="74" t="e">
        <f t="shared" si="53"/>
        <v>#DIV/0!</v>
      </c>
      <c r="P136" s="74" t="e">
        <f t="shared" si="66"/>
        <v>#DIV/0!</v>
      </c>
    </row>
    <row r="137" spans="1:16" ht="15.75">
      <c r="A137" s="47" t="s">
        <v>50</v>
      </c>
      <c r="B137" s="12">
        <v>923</v>
      </c>
      <c r="C137" s="13" t="s">
        <v>49</v>
      </c>
      <c r="D137" s="13" t="s">
        <v>65</v>
      </c>
      <c r="E137" s="14" t="s">
        <v>51</v>
      </c>
      <c r="F137" s="13"/>
      <c r="G137" s="16">
        <f aca="true" t="shared" si="70" ref="G137:N137">G138+G145+G148</f>
        <v>1000</v>
      </c>
      <c r="H137" s="16">
        <f t="shared" si="70"/>
        <v>0</v>
      </c>
      <c r="I137" s="16">
        <f>I138+I145+I148</f>
        <v>1000</v>
      </c>
      <c r="J137" s="16">
        <f t="shared" si="70"/>
        <v>0</v>
      </c>
      <c r="K137" s="16">
        <f>K138+K145+K148</f>
        <v>324</v>
      </c>
      <c r="L137" s="16">
        <f t="shared" si="70"/>
        <v>0</v>
      </c>
      <c r="M137" s="16">
        <f>M138+M145+M148</f>
        <v>324</v>
      </c>
      <c r="N137" s="16">
        <f t="shared" si="70"/>
        <v>0</v>
      </c>
      <c r="O137" s="50">
        <f t="shared" si="53"/>
        <v>32.4</v>
      </c>
      <c r="P137" s="50">
        <f t="shared" si="66"/>
        <v>100</v>
      </c>
    </row>
    <row r="138" spans="1:16" ht="31.5">
      <c r="A138" s="47" t="s">
        <v>66</v>
      </c>
      <c r="B138" s="12">
        <v>923</v>
      </c>
      <c r="C138" s="13" t="s">
        <v>49</v>
      </c>
      <c r="D138" s="13" t="s">
        <v>65</v>
      </c>
      <c r="E138" s="14" t="s">
        <v>68</v>
      </c>
      <c r="F138" s="13"/>
      <c r="G138" s="16">
        <f>G139</f>
        <v>1000</v>
      </c>
      <c r="H138" s="16">
        <f>H142</f>
        <v>0</v>
      </c>
      <c r="I138" s="16">
        <f>I139</f>
        <v>1000</v>
      </c>
      <c r="J138" s="16">
        <f>J142</f>
        <v>0</v>
      </c>
      <c r="K138" s="16">
        <f>K139</f>
        <v>324</v>
      </c>
      <c r="L138" s="16">
        <f>L142</f>
        <v>0</v>
      </c>
      <c r="M138" s="16">
        <f>M139</f>
        <v>324</v>
      </c>
      <c r="N138" s="16">
        <v>0</v>
      </c>
      <c r="O138" s="50">
        <f t="shared" si="53"/>
        <v>32.4</v>
      </c>
      <c r="P138" s="50">
        <f t="shared" si="66"/>
        <v>100</v>
      </c>
    </row>
    <row r="139" spans="1:16" ht="31.5">
      <c r="A139" s="47" t="s">
        <v>69</v>
      </c>
      <c r="B139" s="12">
        <v>923</v>
      </c>
      <c r="C139" s="13" t="s">
        <v>49</v>
      </c>
      <c r="D139" s="13" t="s">
        <v>65</v>
      </c>
      <c r="E139" s="14" t="s">
        <v>149</v>
      </c>
      <c r="F139" s="13"/>
      <c r="G139" s="16">
        <f>G140+G142</f>
        <v>1000</v>
      </c>
      <c r="H139" s="16">
        <f>H142</f>
        <v>0</v>
      </c>
      <c r="I139" s="16">
        <f>I140+I142</f>
        <v>1000</v>
      </c>
      <c r="J139" s="16">
        <f>J142</f>
        <v>0</v>
      </c>
      <c r="K139" s="16">
        <f>K140+K142</f>
        <v>324</v>
      </c>
      <c r="L139" s="16">
        <f>L142</f>
        <v>0</v>
      </c>
      <c r="M139" s="16">
        <f>M140+M142</f>
        <v>324</v>
      </c>
      <c r="N139" s="16">
        <v>0</v>
      </c>
      <c r="O139" s="50">
        <f t="shared" si="53"/>
        <v>32.4</v>
      </c>
      <c r="P139" s="50">
        <f t="shared" si="66"/>
        <v>100</v>
      </c>
    </row>
    <row r="140" spans="1:16" ht="49.5">
      <c r="A140" s="125" t="s">
        <v>56</v>
      </c>
      <c r="B140" s="126" t="s">
        <v>137</v>
      </c>
      <c r="C140" s="126" t="s">
        <v>49</v>
      </c>
      <c r="D140" s="126" t="s">
        <v>65</v>
      </c>
      <c r="E140" s="126" t="s">
        <v>220</v>
      </c>
      <c r="F140" s="126" t="s">
        <v>57</v>
      </c>
      <c r="G140" s="16">
        <f>G141</f>
        <v>1000</v>
      </c>
      <c r="H140" s="16"/>
      <c r="I140" s="16">
        <f>I141</f>
        <v>1000</v>
      </c>
      <c r="J140" s="16"/>
      <c r="K140" s="16">
        <f>K141</f>
        <v>324</v>
      </c>
      <c r="L140" s="16"/>
      <c r="M140" s="16">
        <f>M141</f>
        <v>324</v>
      </c>
      <c r="N140" s="16"/>
      <c r="O140" s="50">
        <f t="shared" si="53"/>
        <v>32.4</v>
      </c>
      <c r="P140" s="50">
        <f t="shared" si="66"/>
        <v>100</v>
      </c>
    </row>
    <row r="141" spans="1:16" ht="49.5">
      <c r="A141" s="127" t="s">
        <v>58</v>
      </c>
      <c r="B141" s="126" t="s">
        <v>137</v>
      </c>
      <c r="C141" s="126" t="s">
        <v>49</v>
      </c>
      <c r="D141" s="126" t="s">
        <v>65</v>
      </c>
      <c r="E141" s="126" t="s">
        <v>220</v>
      </c>
      <c r="F141" s="126" t="s">
        <v>59</v>
      </c>
      <c r="G141" s="16">
        <v>1000</v>
      </c>
      <c r="H141" s="16"/>
      <c r="I141" s="16">
        <v>1000</v>
      </c>
      <c r="J141" s="16"/>
      <c r="K141" s="16">
        <v>324</v>
      </c>
      <c r="L141" s="16"/>
      <c r="M141" s="16">
        <v>324</v>
      </c>
      <c r="N141" s="16"/>
      <c r="O141" s="50">
        <f t="shared" si="53"/>
        <v>32.4</v>
      </c>
      <c r="P141" s="50">
        <f t="shared" si="66"/>
        <v>100</v>
      </c>
    </row>
    <row r="142" spans="1:16" s="33" customFormat="1" ht="15.75" hidden="1">
      <c r="A142" s="56" t="s">
        <v>60</v>
      </c>
      <c r="B142" s="34">
        <v>923</v>
      </c>
      <c r="C142" s="35" t="s">
        <v>49</v>
      </c>
      <c r="D142" s="35" t="s">
        <v>65</v>
      </c>
      <c r="E142" s="36" t="s">
        <v>149</v>
      </c>
      <c r="F142" s="35" t="s">
        <v>61</v>
      </c>
      <c r="G142" s="32">
        <f>G143+G144</f>
        <v>0</v>
      </c>
      <c r="H142" s="32">
        <f aca="true" t="shared" si="71" ref="H142:M142">H143+H144</f>
        <v>0</v>
      </c>
      <c r="I142" s="32">
        <f t="shared" si="71"/>
        <v>0</v>
      </c>
      <c r="J142" s="32">
        <f t="shared" si="71"/>
        <v>0</v>
      </c>
      <c r="K142" s="32">
        <f t="shared" si="71"/>
        <v>0</v>
      </c>
      <c r="L142" s="32">
        <f t="shared" si="71"/>
        <v>0</v>
      </c>
      <c r="M142" s="32">
        <f t="shared" si="71"/>
        <v>0</v>
      </c>
      <c r="N142" s="32">
        <v>0</v>
      </c>
      <c r="O142" s="51"/>
      <c r="P142" s="116" t="e">
        <f t="shared" si="66"/>
        <v>#DIV/0!</v>
      </c>
    </row>
    <row r="143" spans="1:16" ht="15.75" hidden="1">
      <c r="A143" s="47" t="s">
        <v>112</v>
      </c>
      <c r="B143" s="12">
        <v>923</v>
      </c>
      <c r="C143" s="13" t="s">
        <v>49</v>
      </c>
      <c r="D143" s="13" t="s">
        <v>65</v>
      </c>
      <c r="E143" s="14" t="s">
        <v>149</v>
      </c>
      <c r="F143" s="13" t="s">
        <v>111</v>
      </c>
      <c r="G143" s="16">
        <v>0</v>
      </c>
      <c r="H143" s="16"/>
      <c r="I143" s="16">
        <v>0</v>
      </c>
      <c r="J143" s="32"/>
      <c r="K143" s="32">
        <v>0</v>
      </c>
      <c r="L143" s="32"/>
      <c r="M143" s="32">
        <v>0</v>
      </c>
      <c r="N143" s="32">
        <v>0</v>
      </c>
      <c r="O143" s="50"/>
      <c r="P143" s="116" t="e">
        <f t="shared" si="66"/>
        <v>#DIV/0!</v>
      </c>
    </row>
    <row r="144" spans="1:16" ht="15.75" hidden="1">
      <c r="A144" s="47" t="s">
        <v>156</v>
      </c>
      <c r="B144" s="12">
        <v>923</v>
      </c>
      <c r="C144" s="13" t="s">
        <v>49</v>
      </c>
      <c r="D144" s="13" t="s">
        <v>65</v>
      </c>
      <c r="E144" s="14" t="s">
        <v>149</v>
      </c>
      <c r="F144" s="13" t="s">
        <v>63</v>
      </c>
      <c r="G144" s="16"/>
      <c r="H144" s="16"/>
      <c r="I144" s="16"/>
      <c r="J144" s="32"/>
      <c r="K144" s="32"/>
      <c r="L144" s="32"/>
      <c r="M144" s="32"/>
      <c r="N144" s="32">
        <v>0</v>
      </c>
      <c r="O144" s="50" t="e">
        <f t="shared" si="53"/>
        <v>#DIV/0!</v>
      </c>
      <c r="P144" s="116" t="e">
        <f t="shared" si="66"/>
        <v>#DIV/0!</v>
      </c>
    </row>
    <row r="145" spans="1:16" ht="63" hidden="1">
      <c r="A145" s="47" t="s">
        <v>134</v>
      </c>
      <c r="B145" s="12">
        <v>923</v>
      </c>
      <c r="C145" s="13" t="s">
        <v>49</v>
      </c>
      <c r="D145" s="13" t="s">
        <v>65</v>
      </c>
      <c r="E145" s="14" t="s">
        <v>135</v>
      </c>
      <c r="F145" s="13"/>
      <c r="G145" s="16">
        <f aca="true" t="shared" si="72" ref="G145:N149">G146</f>
        <v>0</v>
      </c>
      <c r="H145" s="16">
        <f t="shared" si="72"/>
        <v>0</v>
      </c>
      <c r="I145" s="16">
        <f t="shared" si="72"/>
        <v>0</v>
      </c>
      <c r="J145" s="32">
        <f t="shared" si="72"/>
        <v>0</v>
      </c>
      <c r="K145" s="32">
        <f t="shared" si="72"/>
        <v>0</v>
      </c>
      <c r="L145" s="32">
        <f t="shared" si="72"/>
        <v>0</v>
      </c>
      <c r="M145" s="32">
        <f t="shared" si="72"/>
        <v>0</v>
      </c>
      <c r="N145" s="32">
        <f t="shared" si="72"/>
        <v>0</v>
      </c>
      <c r="O145" s="50" t="e">
        <f t="shared" si="53"/>
        <v>#DIV/0!</v>
      </c>
      <c r="P145" s="116" t="e">
        <f t="shared" si="66"/>
        <v>#DIV/0!</v>
      </c>
    </row>
    <row r="146" spans="1:16" ht="47.25" hidden="1">
      <c r="A146" s="47" t="s">
        <v>56</v>
      </c>
      <c r="B146" s="12">
        <v>923</v>
      </c>
      <c r="C146" s="13" t="s">
        <v>49</v>
      </c>
      <c r="D146" s="13" t="s">
        <v>65</v>
      </c>
      <c r="E146" s="14" t="s">
        <v>135</v>
      </c>
      <c r="F146" s="13" t="s">
        <v>57</v>
      </c>
      <c r="G146" s="16">
        <f t="shared" si="72"/>
        <v>0</v>
      </c>
      <c r="H146" s="16">
        <f t="shared" si="72"/>
        <v>0</v>
      </c>
      <c r="I146" s="16">
        <f t="shared" si="72"/>
        <v>0</v>
      </c>
      <c r="J146" s="32">
        <f t="shared" si="72"/>
        <v>0</v>
      </c>
      <c r="K146" s="32">
        <f t="shared" si="72"/>
        <v>0</v>
      </c>
      <c r="L146" s="32">
        <f t="shared" si="72"/>
        <v>0</v>
      </c>
      <c r="M146" s="32">
        <f t="shared" si="72"/>
        <v>0</v>
      </c>
      <c r="N146" s="32">
        <f t="shared" si="72"/>
        <v>0</v>
      </c>
      <c r="O146" s="50" t="e">
        <f t="shared" si="53"/>
        <v>#DIV/0!</v>
      </c>
      <c r="P146" s="116" t="e">
        <f t="shared" si="66"/>
        <v>#DIV/0!</v>
      </c>
    </row>
    <row r="147" spans="1:16" ht="47.25" hidden="1">
      <c r="A147" s="47" t="s">
        <v>58</v>
      </c>
      <c r="B147" s="12">
        <v>923</v>
      </c>
      <c r="C147" s="13" t="s">
        <v>49</v>
      </c>
      <c r="D147" s="13" t="s">
        <v>65</v>
      </c>
      <c r="E147" s="14" t="s">
        <v>135</v>
      </c>
      <c r="F147" s="13" t="s">
        <v>59</v>
      </c>
      <c r="G147" s="16"/>
      <c r="H147" s="16">
        <f>G147</f>
        <v>0</v>
      </c>
      <c r="I147" s="16"/>
      <c r="J147" s="32">
        <f>I147</f>
        <v>0</v>
      </c>
      <c r="K147" s="32"/>
      <c r="L147" s="32">
        <f>K147</f>
        <v>0</v>
      </c>
      <c r="M147" s="32"/>
      <c r="N147" s="32">
        <f>M147</f>
        <v>0</v>
      </c>
      <c r="O147" s="50" t="e">
        <f t="shared" si="53"/>
        <v>#DIV/0!</v>
      </c>
      <c r="P147" s="116" t="e">
        <f t="shared" si="66"/>
        <v>#DIV/0!</v>
      </c>
    </row>
    <row r="148" spans="1:16" ht="33" hidden="1">
      <c r="A148" s="65" t="s">
        <v>177</v>
      </c>
      <c r="B148" s="66">
        <v>923</v>
      </c>
      <c r="C148" s="67" t="s">
        <v>49</v>
      </c>
      <c r="D148" s="67" t="s">
        <v>65</v>
      </c>
      <c r="E148" s="67" t="s">
        <v>178</v>
      </c>
      <c r="F148" s="67"/>
      <c r="G148" s="16">
        <f t="shared" si="72"/>
        <v>0</v>
      </c>
      <c r="H148" s="16">
        <f t="shared" si="72"/>
        <v>0</v>
      </c>
      <c r="I148" s="16">
        <f t="shared" si="72"/>
        <v>0</v>
      </c>
      <c r="J148" s="32">
        <f t="shared" si="72"/>
        <v>0</v>
      </c>
      <c r="K148" s="32">
        <f t="shared" si="72"/>
        <v>0</v>
      </c>
      <c r="L148" s="32">
        <f t="shared" si="72"/>
        <v>0</v>
      </c>
      <c r="M148" s="32">
        <f t="shared" si="72"/>
        <v>0</v>
      </c>
      <c r="N148" s="32">
        <f t="shared" si="72"/>
        <v>0</v>
      </c>
      <c r="O148" s="74" t="e">
        <f>M148/G148*100</f>
        <v>#DIV/0!</v>
      </c>
      <c r="P148" s="116" t="e">
        <f t="shared" si="66"/>
        <v>#DIV/0!</v>
      </c>
    </row>
    <row r="149" spans="1:16" ht="49.5" hidden="1">
      <c r="A149" s="65" t="s">
        <v>56</v>
      </c>
      <c r="B149" s="66">
        <v>923</v>
      </c>
      <c r="C149" s="67" t="s">
        <v>49</v>
      </c>
      <c r="D149" s="67" t="s">
        <v>65</v>
      </c>
      <c r="E149" s="67" t="s">
        <v>178</v>
      </c>
      <c r="F149" s="67" t="s">
        <v>57</v>
      </c>
      <c r="G149" s="16">
        <f t="shared" si="72"/>
        <v>0</v>
      </c>
      <c r="H149" s="16">
        <f t="shared" si="72"/>
        <v>0</v>
      </c>
      <c r="I149" s="16">
        <f t="shared" si="72"/>
        <v>0</v>
      </c>
      <c r="J149" s="32">
        <f t="shared" si="72"/>
        <v>0</v>
      </c>
      <c r="K149" s="32">
        <f t="shared" si="72"/>
        <v>0</v>
      </c>
      <c r="L149" s="32">
        <f t="shared" si="72"/>
        <v>0</v>
      </c>
      <c r="M149" s="32">
        <f t="shared" si="72"/>
        <v>0</v>
      </c>
      <c r="N149" s="32">
        <f t="shared" si="72"/>
        <v>0</v>
      </c>
      <c r="O149" s="74" t="e">
        <f>M149/G149*100</f>
        <v>#DIV/0!</v>
      </c>
      <c r="P149" s="116" t="e">
        <f t="shared" si="66"/>
        <v>#DIV/0!</v>
      </c>
    </row>
    <row r="150" spans="1:16" ht="49.5" hidden="1">
      <c r="A150" s="65" t="s">
        <v>58</v>
      </c>
      <c r="B150" s="66">
        <v>923</v>
      </c>
      <c r="C150" s="67" t="s">
        <v>49</v>
      </c>
      <c r="D150" s="67" t="s">
        <v>65</v>
      </c>
      <c r="E150" s="67" t="s">
        <v>178</v>
      </c>
      <c r="F150" s="67" t="s">
        <v>59</v>
      </c>
      <c r="G150" s="16"/>
      <c r="H150" s="16">
        <f>G150</f>
        <v>0</v>
      </c>
      <c r="I150" s="16"/>
      <c r="J150" s="32">
        <f>I150</f>
        <v>0</v>
      </c>
      <c r="K150" s="32"/>
      <c r="L150" s="32">
        <f>K150</f>
        <v>0</v>
      </c>
      <c r="M150" s="32"/>
      <c r="N150" s="32">
        <f>M150</f>
        <v>0</v>
      </c>
      <c r="O150" s="74" t="e">
        <f>M150/G150*100</f>
        <v>#DIV/0!</v>
      </c>
      <c r="P150" s="116" t="e">
        <f t="shared" si="66"/>
        <v>#DIV/0!</v>
      </c>
    </row>
    <row r="151" spans="1:16" ht="31.5" hidden="1">
      <c r="A151" s="17" t="s">
        <v>94</v>
      </c>
      <c r="B151" s="9">
        <v>923</v>
      </c>
      <c r="C151" s="10" t="s">
        <v>74</v>
      </c>
      <c r="D151" s="10" t="s">
        <v>95</v>
      </c>
      <c r="E151" s="18"/>
      <c r="F151" s="10"/>
      <c r="G151" s="19">
        <f aca="true" t="shared" si="73" ref="G151:N155">G152</f>
        <v>0</v>
      </c>
      <c r="H151" s="19">
        <f t="shared" si="73"/>
        <v>0</v>
      </c>
      <c r="I151" s="19">
        <f t="shared" si="73"/>
        <v>0</v>
      </c>
      <c r="J151" s="19">
        <f t="shared" si="73"/>
        <v>0</v>
      </c>
      <c r="K151" s="19">
        <f t="shared" si="73"/>
        <v>0</v>
      </c>
      <c r="L151" s="19">
        <f t="shared" si="73"/>
        <v>0</v>
      </c>
      <c r="M151" s="19">
        <f t="shared" si="73"/>
        <v>0</v>
      </c>
      <c r="N151" s="19">
        <f t="shared" si="73"/>
        <v>0</v>
      </c>
      <c r="O151" s="49" t="e">
        <f t="shared" si="53"/>
        <v>#DIV/0!</v>
      </c>
      <c r="P151" s="116" t="e">
        <f t="shared" si="66"/>
        <v>#DIV/0!</v>
      </c>
    </row>
    <row r="152" spans="1:16" ht="47.25" hidden="1">
      <c r="A152" s="11" t="s">
        <v>12</v>
      </c>
      <c r="B152" s="12">
        <v>923</v>
      </c>
      <c r="C152" s="13" t="s">
        <v>74</v>
      </c>
      <c r="D152" s="13" t="s">
        <v>95</v>
      </c>
      <c r="E152" s="14" t="s">
        <v>13</v>
      </c>
      <c r="F152" s="13"/>
      <c r="G152" s="15">
        <f t="shared" si="73"/>
        <v>0</v>
      </c>
      <c r="H152" s="15">
        <f t="shared" si="73"/>
        <v>0</v>
      </c>
      <c r="I152" s="15">
        <f t="shared" si="73"/>
        <v>0</v>
      </c>
      <c r="J152" s="15">
        <f t="shared" si="73"/>
        <v>0</v>
      </c>
      <c r="K152" s="15">
        <f t="shared" si="73"/>
        <v>0</v>
      </c>
      <c r="L152" s="15">
        <f t="shared" si="73"/>
        <v>0</v>
      </c>
      <c r="M152" s="15">
        <f t="shared" si="73"/>
        <v>0</v>
      </c>
      <c r="N152" s="15">
        <f t="shared" si="73"/>
        <v>0</v>
      </c>
      <c r="O152" s="50" t="e">
        <f t="shared" si="53"/>
        <v>#DIV/0!</v>
      </c>
      <c r="P152" s="116" t="e">
        <f t="shared" si="66"/>
        <v>#DIV/0!</v>
      </c>
    </row>
    <row r="153" spans="1:16" ht="31.5" hidden="1">
      <c r="A153" s="11" t="s">
        <v>66</v>
      </c>
      <c r="B153" s="12">
        <v>923</v>
      </c>
      <c r="C153" s="13" t="s">
        <v>74</v>
      </c>
      <c r="D153" s="13" t="s">
        <v>95</v>
      </c>
      <c r="E153" s="14" t="s">
        <v>14</v>
      </c>
      <c r="F153" s="13"/>
      <c r="G153" s="15">
        <f t="shared" si="73"/>
        <v>0</v>
      </c>
      <c r="H153" s="15">
        <f t="shared" si="73"/>
        <v>0</v>
      </c>
      <c r="I153" s="15">
        <f t="shared" si="73"/>
        <v>0</v>
      </c>
      <c r="J153" s="15">
        <f t="shared" si="73"/>
        <v>0</v>
      </c>
      <c r="K153" s="15">
        <f t="shared" si="73"/>
        <v>0</v>
      </c>
      <c r="L153" s="15">
        <f t="shared" si="73"/>
        <v>0</v>
      </c>
      <c r="M153" s="15">
        <f t="shared" si="73"/>
        <v>0</v>
      </c>
      <c r="N153" s="15">
        <f t="shared" si="73"/>
        <v>0</v>
      </c>
      <c r="O153" s="50" t="e">
        <f t="shared" si="53"/>
        <v>#DIV/0!</v>
      </c>
      <c r="P153" s="116" t="e">
        <f t="shared" si="66"/>
        <v>#DIV/0!</v>
      </c>
    </row>
    <row r="154" spans="1:16" ht="31.5" hidden="1">
      <c r="A154" s="11" t="s">
        <v>15</v>
      </c>
      <c r="B154" s="12">
        <v>923</v>
      </c>
      <c r="C154" s="13" t="s">
        <v>74</v>
      </c>
      <c r="D154" s="13" t="s">
        <v>95</v>
      </c>
      <c r="E154" s="14" t="s">
        <v>16</v>
      </c>
      <c r="F154" s="13"/>
      <c r="G154" s="15">
        <f t="shared" si="73"/>
        <v>0</v>
      </c>
      <c r="H154" s="15">
        <f t="shared" si="73"/>
        <v>0</v>
      </c>
      <c r="I154" s="15">
        <f t="shared" si="73"/>
        <v>0</v>
      </c>
      <c r="J154" s="15">
        <f t="shared" si="73"/>
        <v>0</v>
      </c>
      <c r="K154" s="15">
        <f t="shared" si="73"/>
        <v>0</v>
      </c>
      <c r="L154" s="15">
        <f t="shared" si="73"/>
        <v>0</v>
      </c>
      <c r="M154" s="15">
        <f t="shared" si="73"/>
        <v>0</v>
      </c>
      <c r="N154" s="15">
        <f t="shared" si="73"/>
        <v>0</v>
      </c>
      <c r="O154" s="50" t="e">
        <f t="shared" si="53"/>
        <v>#DIV/0!</v>
      </c>
      <c r="P154" s="116" t="e">
        <f t="shared" si="66"/>
        <v>#DIV/0!</v>
      </c>
    </row>
    <row r="155" spans="1:16" ht="47.25" hidden="1">
      <c r="A155" s="11" t="s">
        <v>56</v>
      </c>
      <c r="B155" s="12">
        <v>923</v>
      </c>
      <c r="C155" s="13" t="s">
        <v>74</v>
      </c>
      <c r="D155" s="13" t="s">
        <v>95</v>
      </c>
      <c r="E155" s="14" t="s">
        <v>16</v>
      </c>
      <c r="F155" s="13" t="s">
        <v>57</v>
      </c>
      <c r="G155" s="16">
        <f t="shared" si="73"/>
        <v>0</v>
      </c>
      <c r="H155" s="16">
        <f t="shared" si="73"/>
        <v>0</v>
      </c>
      <c r="I155" s="16">
        <f t="shared" si="73"/>
        <v>0</v>
      </c>
      <c r="J155" s="16">
        <f t="shared" si="73"/>
        <v>0</v>
      </c>
      <c r="K155" s="16">
        <f t="shared" si="73"/>
        <v>0</v>
      </c>
      <c r="L155" s="16">
        <f t="shared" si="73"/>
        <v>0</v>
      </c>
      <c r="M155" s="16">
        <f t="shared" si="73"/>
        <v>0</v>
      </c>
      <c r="N155" s="16">
        <f t="shared" si="73"/>
        <v>0</v>
      </c>
      <c r="O155" s="50" t="e">
        <f t="shared" si="53"/>
        <v>#DIV/0!</v>
      </c>
      <c r="P155" s="116" t="e">
        <f t="shared" si="66"/>
        <v>#DIV/0!</v>
      </c>
    </row>
    <row r="156" spans="1:16" ht="47.25" hidden="1">
      <c r="A156" s="11" t="s">
        <v>58</v>
      </c>
      <c r="B156" s="12">
        <v>923</v>
      </c>
      <c r="C156" s="13" t="s">
        <v>74</v>
      </c>
      <c r="D156" s="13" t="s">
        <v>95</v>
      </c>
      <c r="E156" s="14" t="s">
        <v>16</v>
      </c>
      <c r="F156" s="13" t="s">
        <v>59</v>
      </c>
      <c r="G156" s="16"/>
      <c r="H156" s="16"/>
      <c r="I156" s="16"/>
      <c r="J156" s="16"/>
      <c r="K156" s="32"/>
      <c r="L156" s="16"/>
      <c r="M156" s="16"/>
      <c r="N156" s="16"/>
      <c r="O156" s="50" t="e">
        <f t="shared" si="53"/>
        <v>#DIV/0!</v>
      </c>
      <c r="P156" s="116" t="e">
        <f t="shared" si="66"/>
        <v>#DIV/0!</v>
      </c>
    </row>
    <row r="157" spans="1:16" ht="31.5">
      <c r="A157" s="17" t="s">
        <v>17</v>
      </c>
      <c r="B157" s="9">
        <v>923</v>
      </c>
      <c r="C157" s="10" t="s">
        <v>95</v>
      </c>
      <c r="D157" s="10" t="s">
        <v>74</v>
      </c>
      <c r="E157" s="18"/>
      <c r="F157" s="10"/>
      <c r="G157" s="15">
        <f aca="true" t="shared" si="74" ref="G157:N162">G158</f>
        <v>8264</v>
      </c>
      <c r="H157" s="15">
        <f t="shared" si="74"/>
        <v>0</v>
      </c>
      <c r="I157" s="15">
        <f t="shared" si="74"/>
        <v>8264</v>
      </c>
      <c r="J157" s="15">
        <f t="shared" si="74"/>
        <v>0</v>
      </c>
      <c r="K157" s="15">
        <f t="shared" si="74"/>
        <v>2578</v>
      </c>
      <c r="L157" s="15">
        <f t="shared" si="74"/>
        <v>0</v>
      </c>
      <c r="M157" s="15">
        <f>M158</f>
        <v>2578</v>
      </c>
      <c r="N157" s="15">
        <f t="shared" si="74"/>
        <v>0</v>
      </c>
      <c r="O157" s="50">
        <f t="shared" si="53"/>
        <v>31.2</v>
      </c>
      <c r="P157" s="50">
        <f t="shared" si="37"/>
        <v>100</v>
      </c>
    </row>
    <row r="158" spans="1:16" ht="57.75" customHeight="1">
      <c r="A158" s="11" t="s">
        <v>202</v>
      </c>
      <c r="B158" s="12">
        <v>923</v>
      </c>
      <c r="C158" s="13" t="s">
        <v>95</v>
      </c>
      <c r="D158" s="13" t="s">
        <v>74</v>
      </c>
      <c r="E158" s="14" t="s">
        <v>70</v>
      </c>
      <c r="F158" s="13"/>
      <c r="G158" s="15">
        <f t="shared" si="74"/>
        <v>8264</v>
      </c>
      <c r="H158" s="15">
        <f t="shared" si="74"/>
        <v>0</v>
      </c>
      <c r="I158" s="15">
        <f t="shared" si="74"/>
        <v>8264</v>
      </c>
      <c r="J158" s="15">
        <f t="shared" si="74"/>
        <v>0</v>
      </c>
      <c r="K158" s="15">
        <f t="shared" si="74"/>
        <v>2578</v>
      </c>
      <c r="L158" s="15">
        <f t="shared" si="74"/>
        <v>0</v>
      </c>
      <c r="M158" s="15">
        <f t="shared" si="74"/>
        <v>2578</v>
      </c>
      <c r="N158" s="15">
        <f t="shared" si="74"/>
        <v>0</v>
      </c>
      <c r="O158" s="50">
        <f t="shared" si="53"/>
        <v>31.2</v>
      </c>
      <c r="P158" s="50">
        <f t="shared" si="37"/>
        <v>100</v>
      </c>
    </row>
    <row r="159" spans="1:16" ht="31.5">
      <c r="A159" s="11" t="s">
        <v>71</v>
      </c>
      <c r="B159" s="12">
        <v>923</v>
      </c>
      <c r="C159" s="13" t="s">
        <v>95</v>
      </c>
      <c r="D159" s="13" t="s">
        <v>74</v>
      </c>
      <c r="E159" s="14" t="s">
        <v>72</v>
      </c>
      <c r="F159" s="13"/>
      <c r="G159" s="15">
        <f t="shared" si="74"/>
        <v>8264</v>
      </c>
      <c r="H159" s="15">
        <f t="shared" si="74"/>
        <v>0</v>
      </c>
      <c r="I159" s="15">
        <f t="shared" si="74"/>
        <v>8264</v>
      </c>
      <c r="J159" s="15">
        <f t="shared" si="74"/>
        <v>0</v>
      </c>
      <c r="K159" s="15">
        <f t="shared" si="74"/>
        <v>2578</v>
      </c>
      <c r="L159" s="15">
        <f t="shared" si="74"/>
        <v>0</v>
      </c>
      <c r="M159" s="15">
        <f t="shared" si="74"/>
        <v>2578</v>
      </c>
      <c r="N159" s="15">
        <f t="shared" si="74"/>
        <v>0</v>
      </c>
      <c r="O159" s="50">
        <f t="shared" si="53"/>
        <v>31.2</v>
      </c>
      <c r="P159" s="50">
        <f t="shared" si="37"/>
        <v>100</v>
      </c>
    </row>
    <row r="160" spans="1:16" ht="31.5">
      <c r="A160" s="11" t="s">
        <v>91</v>
      </c>
      <c r="B160" s="12">
        <v>923</v>
      </c>
      <c r="C160" s="13" t="s">
        <v>95</v>
      </c>
      <c r="D160" s="13" t="s">
        <v>74</v>
      </c>
      <c r="E160" s="14" t="s">
        <v>18</v>
      </c>
      <c r="F160" s="13"/>
      <c r="G160" s="15">
        <f t="shared" si="74"/>
        <v>8264</v>
      </c>
      <c r="H160" s="15">
        <f t="shared" si="74"/>
        <v>0</v>
      </c>
      <c r="I160" s="15">
        <f t="shared" si="74"/>
        <v>8264</v>
      </c>
      <c r="J160" s="15">
        <f t="shared" si="74"/>
        <v>0</v>
      </c>
      <c r="K160" s="15">
        <f t="shared" si="74"/>
        <v>2578</v>
      </c>
      <c r="L160" s="15">
        <f t="shared" si="74"/>
        <v>0</v>
      </c>
      <c r="M160" s="15">
        <f t="shared" si="74"/>
        <v>2578</v>
      </c>
      <c r="N160" s="15">
        <f t="shared" si="74"/>
        <v>0</v>
      </c>
      <c r="O160" s="50">
        <f t="shared" si="53"/>
        <v>31.2</v>
      </c>
      <c r="P160" s="50">
        <f t="shared" si="37"/>
        <v>100</v>
      </c>
    </row>
    <row r="161" spans="1:16" ht="31.5">
      <c r="A161" s="11" t="s">
        <v>19</v>
      </c>
      <c r="B161" s="12">
        <v>923</v>
      </c>
      <c r="C161" s="13" t="s">
        <v>95</v>
      </c>
      <c r="D161" s="13" t="s">
        <v>74</v>
      </c>
      <c r="E161" s="14" t="s">
        <v>20</v>
      </c>
      <c r="F161" s="13"/>
      <c r="G161" s="15">
        <f t="shared" si="74"/>
        <v>8264</v>
      </c>
      <c r="H161" s="15">
        <f t="shared" si="74"/>
        <v>0</v>
      </c>
      <c r="I161" s="15">
        <f t="shared" si="74"/>
        <v>8264</v>
      </c>
      <c r="J161" s="15">
        <f t="shared" si="74"/>
        <v>0</v>
      </c>
      <c r="K161" s="15">
        <f t="shared" si="74"/>
        <v>2578</v>
      </c>
      <c r="L161" s="15">
        <f t="shared" si="74"/>
        <v>0</v>
      </c>
      <c r="M161" s="15">
        <f t="shared" si="74"/>
        <v>2578</v>
      </c>
      <c r="N161" s="15">
        <f t="shared" si="74"/>
        <v>0</v>
      </c>
      <c r="O161" s="50">
        <f t="shared" si="53"/>
        <v>31.2</v>
      </c>
      <c r="P161" s="50">
        <f t="shared" si="37"/>
        <v>100</v>
      </c>
    </row>
    <row r="162" spans="1:16" ht="47.25">
      <c r="A162" s="11" t="s">
        <v>87</v>
      </c>
      <c r="B162" s="12">
        <v>923</v>
      </c>
      <c r="C162" s="13" t="s">
        <v>95</v>
      </c>
      <c r="D162" s="13" t="s">
        <v>74</v>
      </c>
      <c r="E162" s="14" t="s">
        <v>20</v>
      </c>
      <c r="F162" s="13" t="s">
        <v>88</v>
      </c>
      <c r="G162" s="16">
        <f t="shared" si="74"/>
        <v>8264</v>
      </c>
      <c r="H162" s="16">
        <f t="shared" si="74"/>
        <v>0</v>
      </c>
      <c r="I162" s="16">
        <f t="shared" si="74"/>
        <v>8264</v>
      </c>
      <c r="J162" s="16">
        <f t="shared" si="74"/>
        <v>0</v>
      </c>
      <c r="K162" s="16">
        <f>K163</f>
        <v>2578</v>
      </c>
      <c r="L162" s="16">
        <f t="shared" si="74"/>
        <v>0</v>
      </c>
      <c r="M162" s="16">
        <f>M163</f>
        <v>2578</v>
      </c>
      <c r="N162" s="16">
        <f t="shared" si="74"/>
        <v>0</v>
      </c>
      <c r="O162" s="50">
        <f t="shared" si="53"/>
        <v>31.2</v>
      </c>
      <c r="P162" s="50">
        <f t="shared" si="37"/>
        <v>100</v>
      </c>
    </row>
    <row r="163" spans="1:16" ht="22.5" customHeight="1">
      <c r="A163" s="11" t="s">
        <v>92</v>
      </c>
      <c r="B163" s="12">
        <v>923</v>
      </c>
      <c r="C163" s="13" t="s">
        <v>95</v>
      </c>
      <c r="D163" s="13" t="s">
        <v>74</v>
      </c>
      <c r="E163" s="14" t="s">
        <v>20</v>
      </c>
      <c r="F163" s="13" t="s">
        <v>93</v>
      </c>
      <c r="G163" s="16">
        <v>8264</v>
      </c>
      <c r="H163" s="16"/>
      <c r="I163" s="16">
        <v>8264</v>
      </c>
      <c r="J163" s="16"/>
      <c r="K163" s="16">
        <v>2578</v>
      </c>
      <c r="L163" s="16"/>
      <c r="M163" s="16">
        <v>2578</v>
      </c>
      <c r="N163" s="16"/>
      <c r="O163" s="50">
        <f t="shared" si="53"/>
        <v>31.2</v>
      </c>
      <c r="P163" s="50">
        <f t="shared" si="37"/>
        <v>100</v>
      </c>
    </row>
    <row r="164" ht="29.25" customHeight="1"/>
    <row r="165" spans="1:16" s="33" customFormat="1" ht="73.5" customHeight="1">
      <c r="A165" s="76" t="s">
        <v>188</v>
      </c>
      <c r="B165" s="77"/>
      <c r="C165" s="78"/>
      <c r="D165" s="78"/>
      <c r="E165" s="79"/>
      <c r="F165" s="78"/>
      <c r="G165" s="80"/>
      <c r="H165" s="80"/>
      <c r="I165" s="80"/>
      <c r="J165" s="80"/>
      <c r="K165" s="80"/>
      <c r="L165" s="80"/>
      <c r="M165" s="133" t="s">
        <v>189</v>
      </c>
      <c r="N165" s="133"/>
      <c r="O165" s="133"/>
      <c r="P165" s="133"/>
    </row>
    <row r="166" spans="1:16" s="60" customFormat="1" ht="72.75" customHeight="1">
      <c r="A166" s="57" t="s">
        <v>104</v>
      </c>
      <c r="B166" s="58"/>
      <c r="C166" s="43"/>
      <c r="D166" s="43"/>
      <c r="E166" s="43"/>
      <c r="F166" s="43"/>
      <c r="G166" s="59"/>
      <c r="H166" s="59"/>
      <c r="I166" s="59"/>
      <c r="J166" s="59"/>
      <c r="K166" s="59"/>
      <c r="L166" s="59"/>
      <c r="M166" s="132" t="s">
        <v>203</v>
      </c>
      <c r="N166" s="132"/>
      <c r="O166" s="132"/>
      <c r="P166" s="132"/>
    </row>
    <row r="167" ht="18.75">
      <c r="A167" s="3">
        <v>543268</v>
      </c>
    </row>
    <row r="168" ht="18.75"/>
    <row r="169" ht="18.75"/>
    <row r="170" ht="18.75"/>
    <row r="171" ht="18.75"/>
    <row r="172" ht="18.75"/>
    <row r="173" spans="5:14" ht="18.75">
      <c r="E173" s="43" t="s">
        <v>113</v>
      </c>
      <c r="G173" s="5">
        <f>G72+G45+G33+G83+G89+G92+G100+G103+G110+G117+G80</f>
        <v>227447</v>
      </c>
      <c r="H173" s="5">
        <f>H72+H45+H33+H83+H89+H92+H100+H103+H110+H117+H80</f>
        <v>5247</v>
      </c>
      <c r="I173" s="5">
        <f aca="true" t="shared" si="75" ref="I173:N173">I72+I45+I33+I83+I89+I92+I100+I103+I110+I117+I80</f>
        <v>227667</v>
      </c>
      <c r="J173" s="5">
        <f t="shared" si="75"/>
        <v>5589</v>
      </c>
      <c r="K173" s="5">
        <f t="shared" si="75"/>
        <v>43044</v>
      </c>
      <c r="L173" s="5">
        <f t="shared" si="75"/>
        <v>961</v>
      </c>
      <c r="M173" s="5">
        <f t="shared" si="75"/>
        <v>42668</v>
      </c>
      <c r="N173" s="5">
        <f t="shared" si="75"/>
        <v>945</v>
      </c>
    </row>
    <row r="174" spans="5:14" ht="18.75">
      <c r="E174" s="43" t="s">
        <v>196</v>
      </c>
      <c r="G174" s="5">
        <f aca="true" t="shared" si="76" ref="G174:N174">G65+G97</f>
        <v>38489</v>
      </c>
      <c r="H174" s="5">
        <f t="shared" si="76"/>
        <v>17</v>
      </c>
      <c r="I174" s="5">
        <f t="shared" si="76"/>
        <v>38489</v>
      </c>
      <c r="J174" s="5">
        <f t="shared" si="76"/>
        <v>17</v>
      </c>
      <c r="K174" s="5">
        <f t="shared" si="76"/>
        <v>8186</v>
      </c>
      <c r="L174" s="5">
        <f t="shared" si="76"/>
        <v>0</v>
      </c>
      <c r="M174" s="5">
        <f t="shared" si="76"/>
        <v>8143</v>
      </c>
      <c r="N174" s="5">
        <f t="shared" si="76"/>
        <v>0</v>
      </c>
    </row>
    <row r="175" spans="5:14" ht="18.75">
      <c r="E175" s="43" t="s">
        <v>197</v>
      </c>
      <c r="G175" s="5">
        <f>G7+G50+G56+G126+G151</f>
        <v>8643</v>
      </c>
      <c r="H175" s="5">
        <f aca="true" t="shared" si="77" ref="H175:N175">H7+H50+H56+H126+H151</f>
        <v>41</v>
      </c>
      <c r="I175" s="5">
        <f t="shared" si="77"/>
        <v>8643</v>
      </c>
      <c r="J175" s="5">
        <f t="shared" si="77"/>
        <v>41</v>
      </c>
      <c r="K175" s="5">
        <f t="shared" si="77"/>
        <v>336</v>
      </c>
      <c r="L175" s="5">
        <f t="shared" si="77"/>
        <v>0</v>
      </c>
      <c r="M175" s="5">
        <f t="shared" si="77"/>
        <v>336</v>
      </c>
      <c r="N175" s="5">
        <f t="shared" si="77"/>
        <v>0</v>
      </c>
    </row>
    <row r="176" spans="5:14" ht="18.75">
      <c r="E176" s="43" t="s">
        <v>198</v>
      </c>
      <c r="G176" s="5">
        <f>G157</f>
        <v>8264</v>
      </c>
      <c r="H176" s="5">
        <f aca="true" t="shared" si="78" ref="H176:N176">H157</f>
        <v>0</v>
      </c>
      <c r="I176" s="5">
        <f t="shared" si="78"/>
        <v>8264</v>
      </c>
      <c r="J176" s="5">
        <f t="shared" si="78"/>
        <v>0</v>
      </c>
      <c r="K176" s="5">
        <f t="shared" si="78"/>
        <v>2578</v>
      </c>
      <c r="L176" s="5">
        <f t="shared" si="78"/>
        <v>0</v>
      </c>
      <c r="M176" s="5">
        <f t="shared" si="78"/>
        <v>2578</v>
      </c>
      <c r="N176" s="5">
        <f t="shared" si="78"/>
        <v>0</v>
      </c>
    </row>
    <row r="177" ht="18.75"/>
    <row r="178" spans="7:14" ht="18.75">
      <c r="G178" s="5">
        <f>G173+G174+G175+G176</f>
        <v>282843</v>
      </c>
      <c r="H178" s="5">
        <f aca="true" t="shared" si="79" ref="H178:M178">H173+H174+H175+H176</f>
        <v>5305</v>
      </c>
      <c r="I178" s="5">
        <f t="shared" si="79"/>
        <v>283063</v>
      </c>
      <c r="J178" s="5">
        <f t="shared" si="79"/>
        <v>5647</v>
      </c>
      <c r="K178" s="5">
        <f t="shared" si="79"/>
        <v>54144</v>
      </c>
      <c r="L178" s="5">
        <f t="shared" si="79"/>
        <v>961</v>
      </c>
      <c r="M178" s="5">
        <f t="shared" si="79"/>
        <v>53725</v>
      </c>
      <c r="N178" s="5">
        <f>N173+N174+N175+N176</f>
        <v>945</v>
      </c>
    </row>
    <row r="266" ht="18.75"/>
    <row r="267" ht="18.75"/>
    <row r="268" ht="18.75"/>
    <row r="269" ht="18.75"/>
    <row r="270" ht="18.75"/>
    <row r="271" ht="18.75"/>
    <row r="272" ht="18.75"/>
    <row r="273" ht="18.75"/>
    <row r="274" ht="18.75"/>
    <row r="275" ht="18.75"/>
    <row r="276" ht="18.75"/>
    <row r="277" ht="18.75"/>
    <row r="278" ht="18.75"/>
    <row r="279" ht="18.75"/>
    <row r="280" ht="18.75"/>
  </sheetData>
  <sheetProtection/>
  <autoFilter ref="A4:F167"/>
  <mergeCells count="14">
    <mergeCell ref="M166:P166"/>
    <mergeCell ref="M165:P165"/>
    <mergeCell ref="A2:P2"/>
    <mergeCell ref="A4:A5"/>
    <mergeCell ref="B4:B5"/>
    <mergeCell ref="C4:C5"/>
    <mergeCell ref="D4:D5"/>
    <mergeCell ref="E4:E5"/>
    <mergeCell ref="F4:F5"/>
    <mergeCell ref="G4:H4"/>
    <mergeCell ref="I4:J4"/>
    <mergeCell ref="K4:L4"/>
    <mergeCell ref="M4:N4"/>
    <mergeCell ref="O4:P4"/>
  </mergeCells>
  <printOptions/>
  <pageMargins left="0.3937007874015748" right="0" top="0.8267716535433072" bottom="0.5905511811023623" header="0" footer="0"/>
  <pageSetup fitToHeight="0" horizontalDpi="600" verticalDpi="600" orientation="landscape" paperSize="9" scale="65" r:id="rId3"/>
  <headerFooter alignWithMargins="0">
    <oddFooter>&amp;CСтраница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workbookViewId="0" topLeftCell="A4">
      <selection activeCell="N15" sqref="N15"/>
    </sheetView>
  </sheetViews>
  <sheetFormatPr defaultColWidth="9.00390625" defaultRowHeight="12.75"/>
  <cols>
    <col min="1" max="1" width="4.375" style="0" customWidth="1"/>
    <col min="2" max="2" width="34.125" style="0" customWidth="1"/>
    <col min="3" max="3" width="8.625" style="0" customWidth="1"/>
    <col min="4" max="5" width="7.25390625" style="0" customWidth="1"/>
    <col min="6" max="8" width="11.00390625" style="0" customWidth="1"/>
  </cols>
  <sheetData>
    <row r="1" spans="2:8" ht="93.75" customHeight="1">
      <c r="B1" s="139" t="s">
        <v>216</v>
      </c>
      <c r="C1" s="139"/>
      <c r="D1" s="139"/>
      <c r="E1" s="139"/>
      <c r="F1" s="139"/>
      <c r="G1" s="139"/>
      <c r="H1" s="139"/>
    </row>
    <row r="2" spans="1:8" ht="1.5" customHeight="1">
      <c r="A2" s="88" t="s">
        <v>187</v>
      </c>
      <c r="B2" s="37"/>
      <c r="C2" s="37"/>
      <c r="D2" s="37"/>
      <c r="E2" s="37"/>
      <c r="H2" s="37"/>
    </row>
    <row r="3" spans="2:10" ht="12.75">
      <c r="B3" s="40"/>
      <c r="C3" s="40"/>
      <c r="D3" s="40"/>
      <c r="E3" s="40"/>
      <c r="F3" s="40"/>
      <c r="G3" s="40"/>
      <c r="H3" s="41" t="s">
        <v>138</v>
      </c>
      <c r="I3" s="40"/>
      <c r="J3" s="40"/>
    </row>
    <row r="4" spans="2:8" ht="51.75" customHeight="1">
      <c r="B4" s="38" t="s">
        <v>102</v>
      </c>
      <c r="C4" s="38" t="s">
        <v>10</v>
      </c>
      <c r="D4" s="38" t="s">
        <v>41</v>
      </c>
      <c r="E4" s="38" t="s">
        <v>35</v>
      </c>
      <c r="F4" s="38" t="s">
        <v>219</v>
      </c>
      <c r="G4" s="38" t="s">
        <v>101</v>
      </c>
      <c r="H4" s="38" t="s">
        <v>103</v>
      </c>
    </row>
    <row r="5" spans="2:8" ht="16.5" customHeight="1">
      <c r="B5" s="64" t="s">
        <v>204</v>
      </c>
      <c r="C5" s="38"/>
      <c r="D5" s="38"/>
      <c r="E5" s="38"/>
      <c r="F5" s="54">
        <f>F7+F8</f>
        <v>260.08</v>
      </c>
      <c r="G5" s="54"/>
      <c r="H5" s="54"/>
    </row>
    <row r="6" spans="2:8" ht="12.75">
      <c r="B6" s="140" t="s">
        <v>100</v>
      </c>
      <c r="C6" s="140"/>
      <c r="D6" s="140"/>
      <c r="E6" s="140"/>
      <c r="F6" s="140"/>
      <c r="G6" s="140"/>
      <c r="H6" s="140"/>
    </row>
    <row r="7" spans="2:8" ht="25.5" customHeight="1">
      <c r="B7" s="99" t="s">
        <v>96</v>
      </c>
      <c r="C7" s="38" t="s">
        <v>11</v>
      </c>
      <c r="D7" s="38" t="s">
        <v>195</v>
      </c>
      <c r="E7" s="38" t="s">
        <v>143</v>
      </c>
      <c r="F7" s="53">
        <v>234.08</v>
      </c>
      <c r="G7" s="53"/>
      <c r="H7" s="53"/>
    </row>
    <row r="8" spans="2:8" ht="22.5" customHeight="1">
      <c r="B8" s="102" t="s">
        <v>193</v>
      </c>
      <c r="C8" s="103" t="s">
        <v>200</v>
      </c>
      <c r="D8" s="103"/>
      <c r="E8" s="103" t="s">
        <v>194</v>
      </c>
      <c r="F8" s="53">
        <v>26</v>
      </c>
      <c r="G8" s="53"/>
      <c r="H8" s="53"/>
    </row>
    <row r="9" spans="2:8" ht="26.25" customHeight="1">
      <c r="B9" s="64" t="s">
        <v>28</v>
      </c>
      <c r="C9" s="38"/>
      <c r="D9" s="38"/>
      <c r="E9" s="38"/>
      <c r="F9" s="54">
        <f>SUM(F10:F13)</f>
        <v>1258.7</v>
      </c>
      <c r="G9" s="54">
        <f>SUM(G10:G13)</f>
        <v>-10.73</v>
      </c>
      <c r="H9" s="48">
        <f aca="true" t="shared" si="0" ref="H9:H14">G9/F9*100</f>
        <v>-0.9</v>
      </c>
    </row>
    <row r="10" spans="2:8" ht="38.25">
      <c r="B10" s="99" t="s">
        <v>151</v>
      </c>
      <c r="C10" s="38" t="s">
        <v>11</v>
      </c>
      <c r="D10" s="38" t="s">
        <v>195</v>
      </c>
      <c r="E10" s="38" t="s">
        <v>143</v>
      </c>
      <c r="F10" s="98">
        <v>1510.44</v>
      </c>
      <c r="G10" s="98">
        <v>50.75</v>
      </c>
      <c r="H10" s="48">
        <f t="shared" si="0"/>
        <v>3.4</v>
      </c>
    </row>
    <row r="11" spans="2:8" ht="27.75" customHeight="1">
      <c r="B11" s="107" t="s">
        <v>192</v>
      </c>
      <c r="C11" s="38" t="s">
        <v>11</v>
      </c>
      <c r="D11" s="38" t="s">
        <v>195</v>
      </c>
      <c r="E11" s="38" t="s">
        <v>184</v>
      </c>
      <c r="F11" s="98"/>
      <c r="G11" s="98">
        <v>0.75</v>
      </c>
      <c r="H11" s="73" t="e">
        <f t="shared" si="0"/>
        <v>#DIV/0!</v>
      </c>
    </row>
    <row r="12" spans="2:8" ht="16.5" customHeight="1">
      <c r="B12" s="107" t="s">
        <v>193</v>
      </c>
      <c r="C12" s="38" t="s">
        <v>11</v>
      </c>
      <c r="D12" s="38" t="s">
        <v>195</v>
      </c>
      <c r="E12" s="38" t="s">
        <v>194</v>
      </c>
      <c r="F12" s="98"/>
      <c r="G12" s="98"/>
      <c r="H12" s="73" t="e">
        <f t="shared" si="0"/>
        <v>#DIV/0!</v>
      </c>
    </row>
    <row r="13" spans="2:8" ht="23.25" customHeight="1">
      <c r="B13" s="99" t="s">
        <v>154</v>
      </c>
      <c r="C13" s="38" t="s">
        <v>11</v>
      </c>
      <c r="D13" s="38" t="s">
        <v>195</v>
      </c>
      <c r="E13" s="38" t="s">
        <v>155</v>
      </c>
      <c r="F13" s="98">
        <v>-251.74</v>
      </c>
      <c r="G13" s="98">
        <v>-62.23</v>
      </c>
      <c r="H13" s="48">
        <f t="shared" si="0"/>
        <v>24.7</v>
      </c>
    </row>
    <row r="14" spans="2:10" ht="12.75">
      <c r="B14" s="141" t="s">
        <v>139</v>
      </c>
      <c r="C14" s="141"/>
      <c r="D14" s="141"/>
      <c r="E14" s="141"/>
      <c r="F14" s="55">
        <f>F5+F9</f>
        <v>1518.78</v>
      </c>
      <c r="G14" s="55">
        <f>G9</f>
        <v>-10.73</v>
      </c>
      <c r="H14" s="48">
        <f t="shared" si="0"/>
        <v>-0.7</v>
      </c>
      <c r="J14" s="39"/>
    </row>
    <row r="15" spans="2:10" ht="4.5" customHeight="1">
      <c r="B15" s="108"/>
      <c r="C15" s="109"/>
      <c r="D15" s="109"/>
      <c r="E15" s="109"/>
      <c r="F15" s="55"/>
      <c r="G15" s="55"/>
      <c r="H15" s="55"/>
      <c r="J15" s="39"/>
    </row>
    <row r="16" spans="2:8" ht="16.5" customHeight="1">
      <c r="B16" s="108" t="s">
        <v>29</v>
      </c>
      <c r="C16" s="142"/>
      <c r="D16" s="142"/>
      <c r="E16" s="142"/>
      <c r="F16" s="55">
        <f>F17</f>
        <v>1518.78</v>
      </c>
      <c r="G16" s="55">
        <f>G17</f>
        <v>213.67</v>
      </c>
      <c r="H16" s="48">
        <f>G16*100/F16</f>
        <v>14.1</v>
      </c>
    </row>
    <row r="17" spans="2:8" ht="16.5" customHeight="1">
      <c r="B17" s="64"/>
      <c r="C17" s="110" t="s">
        <v>11</v>
      </c>
      <c r="D17" s="110"/>
      <c r="E17" s="110"/>
      <c r="F17" s="54">
        <f>SUM(F18:F34)</f>
        <v>1518.78</v>
      </c>
      <c r="G17" s="54">
        <f>SUM(G18:G34)</f>
        <v>213.67</v>
      </c>
      <c r="H17" s="48">
        <f aca="true" t="shared" si="1" ref="H17:H33">G17*100/F17</f>
        <v>14.1</v>
      </c>
    </row>
    <row r="18" spans="2:8" ht="12.75">
      <c r="B18" s="99" t="s">
        <v>26</v>
      </c>
      <c r="C18" s="38" t="s">
        <v>11</v>
      </c>
      <c r="D18" s="38" t="s">
        <v>42</v>
      </c>
      <c r="E18" s="38" t="s">
        <v>21</v>
      </c>
      <c r="F18" s="101">
        <v>566.24</v>
      </c>
      <c r="G18" s="101">
        <v>65.5</v>
      </c>
      <c r="H18" s="104">
        <f t="shared" si="1"/>
        <v>11.6</v>
      </c>
    </row>
    <row r="19" spans="2:8" ht="25.5">
      <c r="B19" s="99" t="s">
        <v>153</v>
      </c>
      <c r="C19" s="38" t="s">
        <v>11</v>
      </c>
      <c r="D19" s="38" t="s">
        <v>42</v>
      </c>
      <c r="E19" s="38" t="s">
        <v>152</v>
      </c>
      <c r="F19" s="101">
        <v>35</v>
      </c>
      <c r="G19" s="101">
        <v>28.06</v>
      </c>
      <c r="H19" s="104">
        <f>G19*100/F19</f>
        <v>80.2</v>
      </c>
    </row>
    <row r="20" spans="2:8" ht="12.75">
      <c r="B20" s="99" t="s">
        <v>97</v>
      </c>
      <c r="C20" s="38" t="s">
        <v>11</v>
      </c>
      <c r="D20" s="38" t="s">
        <v>43</v>
      </c>
      <c r="E20" s="38" t="s">
        <v>22</v>
      </c>
      <c r="F20" s="101">
        <v>177.04</v>
      </c>
      <c r="G20" s="101">
        <v>19.78</v>
      </c>
      <c r="H20" s="104">
        <f t="shared" si="1"/>
        <v>11.2</v>
      </c>
    </row>
    <row r="21" spans="2:8" ht="12.75">
      <c r="B21" s="99" t="s">
        <v>27</v>
      </c>
      <c r="C21" s="38" t="s">
        <v>11</v>
      </c>
      <c r="D21" s="38" t="s">
        <v>44</v>
      </c>
      <c r="E21" s="38" t="s">
        <v>23</v>
      </c>
      <c r="F21" s="101">
        <v>17</v>
      </c>
      <c r="G21" s="101">
        <v>3.66</v>
      </c>
      <c r="H21" s="104">
        <f t="shared" si="1"/>
        <v>21.5</v>
      </c>
    </row>
    <row r="22" spans="2:8" ht="12.75">
      <c r="B22" s="99" t="s">
        <v>140</v>
      </c>
      <c r="C22" s="38" t="s">
        <v>11</v>
      </c>
      <c r="D22" s="38" t="s">
        <v>44</v>
      </c>
      <c r="E22" s="38" t="s">
        <v>114</v>
      </c>
      <c r="F22" s="101">
        <v>26.17</v>
      </c>
      <c r="G22" s="101">
        <v>1.82</v>
      </c>
      <c r="H22" s="104">
        <f t="shared" si="1"/>
        <v>7</v>
      </c>
    </row>
    <row r="23" spans="2:8" ht="12.75">
      <c r="B23" s="99" t="s">
        <v>140</v>
      </c>
      <c r="C23" s="38" t="s">
        <v>11</v>
      </c>
      <c r="D23" s="38" t="s">
        <v>166</v>
      </c>
      <c r="E23" s="38" t="s">
        <v>114</v>
      </c>
      <c r="F23" s="101">
        <v>139.04</v>
      </c>
      <c r="G23" s="101">
        <v>31.74</v>
      </c>
      <c r="H23" s="104">
        <f>G23*100/F23</f>
        <v>22.8</v>
      </c>
    </row>
    <row r="24" spans="2:8" ht="25.5">
      <c r="B24" s="99" t="s">
        <v>98</v>
      </c>
      <c r="C24" s="38" t="s">
        <v>11</v>
      </c>
      <c r="D24" s="38" t="s">
        <v>44</v>
      </c>
      <c r="E24" s="38" t="s">
        <v>24</v>
      </c>
      <c r="F24" s="101">
        <v>73.5</v>
      </c>
      <c r="G24" s="101">
        <v>16.22</v>
      </c>
      <c r="H24" s="104">
        <f t="shared" si="1"/>
        <v>22.1</v>
      </c>
    </row>
    <row r="25" spans="2:8" ht="12.75">
      <c r="B25" s="99" t="s">
        <v>99</v>
      </c>
      <c r="C25" s="38" t="s">
        <v>11</v>
      </c>
      <c r="D25" s="38" t="s">
        <v>44</v>
      </c>
      <c r="E25" s="38" t="s">
        <v>25</v>
      </c>
      <c r="F25" s="101">
        <v>181.71</v>
      </c>
      <c r="G25" s="101">
        <v>27.33</v>
      </c>
      <c r="H25" s="104">
        <f t="shared" si="1"/>
        <v>15</v>
      </c>
    </row>
    <row r="26" spans="2:8" ht="12.75">
      <c r="B26" s="99" t="s">
        <v>145</v>
      </c>
      <c r="C26" s="38" t="s">
        <v>11</v>
      </c>
      <c r="D26" s="38" t="s">
        <v>44</v>
      </c>
      <c r="E26" s="38" t="s">
        <v>146</v>
      </c>
      <c r="F26" s="101">
        <v>10</v>
      </c>
      <c r="G26" s="101">
        <v>5.78</v>
      </c>
      <c r="H26" s="104">
        <f t="shared" si="1"/>
        <v>57.8</v>
      </c>
    </row>
    <row r="27" spans="2:8" ht="25.5">
      <c r="B27" s="99" t="s">
        <v>167</v>
      </c>
      <c r="C27" s="38" t="s">
        <v>11</v>
      </c>
      <c r="D27" s="38" t="s">
        <v>44</v>
      </c>
      <c r="E27" s="38" t="s">
        <v>168</v>
      </c>
      <c r="F27" s="101">
        <v>40</v>
      </c>
      <c r="G27" s="101"/>
      <c r="H27" s="105">
        <f>G27*100/F27</f>
        <v>0</v>
      </c>
    </row>
    <row r="28" spans="2:8" ht="25.5">
      <c r="B28" s="99" t="s">
        <v>150</v>
      </c>
      <c r="C28" s="38" t="s">
        <v>11</v>
      </c>
      <c r="D28" s="38" t="s">
        <v>44</v>
      </c>
      <c r="E28" s="38" t="s">
        <v>147</v>
      </c>
      <c r="F28" s="101">
        <v>100</v>
      </c>
      <c r="G28" s="101">
        <v>13.78</v>
      </c>
      <c r="H28" s="104">
        <f>G28*100/F28</f>
        <v>13.8</v>
      </c>
    </row>
    <row r="29" spans="2:8" ht="25.5">
      <c r="B29" s="99" t="s">
        <v>183</v>
      </c>
      <c r="C29" s="38" t="s">
        <v>11</v>
      </c>
      <c r="D29" s="38" t="s">
        <v>44</v>
      </c>
      <c r="E29" s="38" t="s">
        <v>148</v>
      </c>
      <c r="F29" s="101">
        <v>95.08</v>
      </c>
      <c r="G29" s="101"/>
      <c r="H29" s="104">
        <f>G29*100/F29</f>
        <v>0</v>
      </c>
    </row>
    <row r="30" spans="2:8" ht="12.75">
      <c r="B30" s="99" t="s">
        <v>141</v>
      </c>
      <c r="C30" s="38" t="s">
        <v>11</v>
      </c>
      <c r="D30" s="38" t="s">
        <v>115</v>
      </c>
      <c r="E30" s="38" t="s">
        <v>116</v>
      </c>
      <c r="F30" s="101">
        <v>2</v>
      </c>
      <c r="G30" s="101"/>
      <c r="H30" s="104">
        <f>G30*100/F30</f>
        <v>0</v>
      </c>
    </row>
    <row r="31" spans="2:8" ht="12.75">
      <c r="B31" s="99" t="s">
        <v>142</v>
      </c>
      <c r="C31" s="38" t="s">
        <v>11</v>
      </c>
      <c r="D31" s="38" t="s">
        <v>117</v>
      </c>
      <c r="E31" s="38" t="s">
        <v>116</v>
      </c>
      <c r="F31" s="101">
        <v>4</v>
      </c>
      <c r="G31" s="101"/>
      <c r="H31" s="104">
        <f t="shared" si="1"/>
        <v>0</v>
      </c>
    </row>
    <row r="32" spans="2:8" ht="12.75">
      <c r="B32" s="99" t="s">
        <v>142</v>
      </c>
      <c r="C32" s="38" t="s">
        <v>11</v>
      </c>
      <c r="D32" s="38" t="s">
        <v>118</v>
      </c>
      <c r="E32" s="38" t="s">
        <v>119</v>
      </c>
      <c r="F32" s="101">
        <v>2</v>
      </c>
      <c r="G32" s="101"/>
      <c r="H32" s="104">
        <f t="shared" si="1"/>
        <v>0</v>
      </c>
    </row>
    <row r="33" spans="2:8" ht="12.75">
      <c r="B33" s="99" t="s">
        <v>142</v>
      </c>
      <c r="C33" s="38" t="s">
        <v>11</v>
      </c>
      <c r="D33" s="38" t="s">
        <v>118</v>
      </c>
      <c r="E33" s="38" t="s">
        <v>179</v>
      </c>
      <c r="F33" s="101">
        <v>0</v>
      </c>
      <c r="G33" s="101"/>
      <c r="H33" s="106" t="e">
        <f t="shared" si="1"/>
        <v>#DIV/0!</v>
      </c>
    </row>
    <row r="34" spans="2:8" ht="25.5">
      <c r="B34" s="99" t="s">
        <v>181</v>
      </c>
      <c r="C34" s="38" t="s">
        <v>11</v>
      </c>
      <c r="D34" s="38" t="s">
        <v>182</v>
      </c>
      <c r="E34" s="38" t="s">
        <v>93</v>
      </c>
      <c r="F34" s="101">
        <v>50</v>
      </c>
      <c r="G34" s="101"/>
      <c r="H34" s="104">
        <f>G34*100/F34</f>
        <v>0</v>
      </c>
    </row>
    <row r="35" spans="2:10" ht="17.25" customHeight="1">
      <c r="B35" s="64" t="s">
        <v>217</v>
      </c>
      <c r="C35" s="143"/>
      <c r="D35" s="143"/>
      <c r="E35" s="143"/>
      <c r="F35" s="143"/>
      <c r="G35" s="54">
        <f>F5+G9-G16</f>
        <v>35.68</v>
      </c>
      <c r="H35" s="48"/>
      <c r="J35">
        <v>35.68</v>
      </c>
    </row>
    <row r="36" spans="2:8" s="82" customFormat="1" ht="42.75" customHeight="1">
      <c r="B36" s="84" t="s">
        <v>188</v>
      </c>
      <c r="C36" s="81"/>
      <c r="D36" s="81"/>
      <c r="E36" s="81"/>
      <c r="F36" s="87"/>
      <c r="G36" s="87"/>
      <c r="H36" s="86" t="s">
        <v>189</v>
      </c>
    </row>
    <row r="37" spans="2:9" s="45" customFormat="1" ht="25.5" customHeight="1">
      <c r="B37" s="138" t="s">
        <v>104</v>
      </c>
      <c r="C37" s="138"/>
      <c r="D37" s="138"/>
      <c r="E37" s="61"/>
      <c r="H37" s="62" t="s">
        <v>203</v>
      </c>
      <c r="I37" s="85"/>
    </row>
    <row r="38" spans="2:8" ht="18" customHeight="1">
      <c r="B38" s="83">
        <v>543268</v>
      </c>
      <c r="C38" s="63"/>
      <c r="D38" s="63"/>
      <c r="E38" s="63"/>
      <c r="F38" s="63"/>
      <c r="G38" s="63"/>
      <c r="H38" s="63"/>
    </row>
  </sheetData>
  <sheetProtection/>
  <mergeCells count="6">
    <mergeCell ref="B37:D37"/>
    <mergeCell ref="B1:H1"/>
    <mergeCell ref="B6:H6"/>
    <mergeCell ref="B14:E14"/>
    <mergeCell ref="C16:E16"/>
    <mergeCell ref="C35:F35"/>
  </mergeCells>
  <printOptions/>
  <pageMargins left="0.9055118110236221" right="0.31496062992125984" top="0.7480314960629921" bottom="0.7480314960629921" header="0.31496062992125984" footer="0.31496062992125984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9.125" style="113" customWidth="1"/>
    <col min="2" max="2" width="14.125" style="113" customWidth="1"/>
    <col min="3" max="3" width="14.00390625" style="113" customWidth="1"/>
    <col min="4" max="4" width="15.125" style="113" customWidth="1"/>
    <col min="5" max="5" width="23.25390625" style="113" customWidth="1"/>
    <col min="6" max="16384" width="9.125" style="113" customWidth="1"/>
  </cols>
  <sheetData>
    <row r="2" spans="1:5" ht="76.5">
      <c r="A2" s="115" t="s">
        <v>211</v>
      </c>
      <c r="B2" s="112" t="s">
        <v>215</v>
      </c>
      <c r="C2" s="112" t="s">
        <v>212</v>
      </c>
      <c r="D2" s="115" t="s">
        <v>213</v>
      </c>
      <c r="E2" s="115" t="s">
        <v>214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5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6" width="24.00390625" style="111" customWidth="1"/>
    <col min="7" max="16384" width="9.125" style="111" customWidth="1"/>
  </cols>
  <sheetData>
    <row r="2" spans="1:6" s="113" customFormat="1" ht="76.5">
      <c r="A2" s="112" t="s">
        <v>205</v>
      </c>
      <c r="B2" s="112" t="s">
        <v>206</v>
      </c>
      <c r="C2" s="112" t="s">
        <v>207</v>
      </c>
      <c r="D2" s="112" t="s">
        <v>208</v>
      </c>
      <c r="E2" s="112" t="s">
        <v>209</v>
      </c>
      <c r="F2" s="112" t="s">
        <v>210</v>
      </c>
    </row>
    <row r="3" spans="1:6" ht="12.75">
      <c r="A3" s="114"/>
      <c r="B3" s="114"/>
      <c r="C3" s="114"/>
      <c r="D3" s="114"/>
      <c r="E3" s="114"/>
      <c r="F3" s="114"/>
    </row>
    <row r="4" spans="1:6" ht="12.75">
      <c r="A4" s="114"/>
      <c r="B4" s="114"/>
      <c r="C4" s="114"/>
      <c r="D4" s="114"/>
      <c r="E4" s="114"/>
      <c r="F4" s="114"/>
    </row>
    <row r="5" spans="1:6" ht="12.75">
      <c r="A5" s="114"/>
      <c r="B5" s="114"/>
      <c r="C5" s="114"/>
      <c r="D5" s="114"/>
      <c r="E5" s="114"/>
      <c r="F5" s="1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Ерастова Светлана Васильевна</cp:lastModifiedBy>
  <cp:lastPrinted>2024-04-16T10:01:44Z</cp:lastPrinted>
  <dcterms:created xsi:type="dcterms:W3CDTF">2001-04-03T04:15:38Z</dcterms:created>
  <dcterms:modified xsi:type="dcterms:W3CDTF">2024-04-18T10:54:58Z</dcterms:modified>
  <cp:category/>
  <cp:version/>
  <cp:contentType/>
  <cp:contentStatus/>
</cp:coreProperties>
</file>