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0185" yWindow="90" windowWidth="10755" windowHeight="11280" activeTab="1"/>
  </bookViews>
  <sheets>
    <sheet name="дворы 2019" sheetId="11" r:id="rId1"/>
    <sheet name="дворы 2019 Итог" sheetId="15" r:id="rId2"/>
    <sheet name="дворы 2019 ЦР" sheetId="12" r:id="rId3"/>
    <sheet name="дворы 2019 АР" sheetId="13" r:id="rId4"/>
    <sheet name="дворы 2019 КР" sheetId="14" r:id="rId5"/>
    <sheet name="Общественные 2019" sheetId="8" r:id="rId6"/>
    <sheet name="Общественные 2020" sheetId="10" r:id="rId7"/>
    <sheet name="Общественные 2019 (2)" sheetId="9" r:id="rId8"/>
  </sheets>
  <definedNames>
    <definedName name="_xlnm._FilterDatabase" localSheetId="0" hidden="1">'дворы 2019'!$A$1:$F$64</definedName>
    <definedName name="_xlnm._FilterDatabase" localSheetId="3" hidden="1">'дворы 2019 АР'!$A$1:$F$24</definedName>
    <definedName name="_xlnm._FilterDatabase" localSheetId="1" hidden="1">'дворы 2019 Итог'!$A$2:$E$44</definedName>
    <definedName name="_xlnm._FilterDatabase" localSheetId="4" hidden="1">'дворы 2019 КР'!$A$1:$F$21</definedName>
    <definedName name="_xlnm._FilterDatabase" localSheetId="2" hidden="1">'дворы 2019 ЦР'!$A$1:$F$25</definedName>
  </definedNames>
  <calcPr calcId="125725"/>
</workbook>
</file>

<file path=xl/calcChain.xml><?xml version="1.0" encoding="utf-8"?>
<calcChain xmlns="http://schemas.openxmlformats.org/spreadsheetml/2006/main">
  <c r="F25" i="12"/>
  <c r="F24" i="13"/>
  <c r="F21" i="14"/>
  <c r="F29" i="12" l="1"/>
  <c r="F26" i="14" l="1"/>
  <c r="F28" i="13" l="1"/>
  <c r="H72" i="11"/>
  <c r="H71"/>
  <c r="F71"/>
  <c r="F64"/>
  <c r="F18" i="14"/>
  <c r="F14"/>
  <c r="F23" i="13"/>
  <c r="F69" i="11" l="1"/>
  <c r="F68"/>
  <c r="F13"/>
  <c r="F28"/>
  <c r="F32"/>
  <c r="F72" l="1"/>
  <c r="F32" i="12"/>
  <c r="F29" i="13"/>
  <c r="F28" i="14"/>
  <c r="F63" i="11"/>
  <c r="F7" i="9" l="1"/>
</calcChain>
</file>

<file path=xl/sharedStrings.xml><?xml version="1.0" encoding="utf-8"?>
<sst xmlns="http://schemas.openxmlformats.org/spreadsheetml/2006/main" count="283" uniqueCount="94">
  <si>
    <t>№</t>
  </si>
  <si>
    <t>Адрес</t>
  </si>
  <si>
    <t>Ремонт дворового проезда, установка скамеек, урн</t>
  </si>
  <si>
    <t>Ремонт дворовых проездов, обеспечение освещения дворовых территорий</t>
  </si>
  <si>
    <t>Ремонт дворовых проездов</t>
  </si>
  <si>
    <t>Установка скамеек, урн</t>
  </si>
  <si>
    <t>Калмыцкая, 36</t>
  </si>
  <si>
    <t>ремонт дворовых проездов, обеспечение освещения дворовых территорий, установка скамеек, урн</t>
  </si>
  <si>
    <t>Ремонт дворового проезда, установка скамеек, урн, обеспечение освещения дворовых территорий</t>
  </si>
  <si>
    <t>Ремонт дворового проезда, установка скамеек, урн, обеспечение осещения</t>
  </si>
  <si>
    <t>Автозаводское шоссе, 39</t>
  </si>
  <si>
    <t>Ремонт дворового проезда, обеспечение освещения дворовых территорий</t>
  </si>
  <si>
    <t>Советская, 74</t>
  </si>
  <si>
    <t>ул.Мира, 9</t>
  </si>
  <si>
    <t>ул.М.Жукова, 48</t>
  </si>
  <si>
    <t>ул.Ярославская, 9</t>
  </si>
  <si>
    <t>ул.Ярославская, 29</t>
  </si>
  <si>
    <t>Ремонт дворового проезда, установка скамеек и урн</t>
  </si>
  <si>
    <t>Ремонт дворовых проездов, установка скамеек и урн</t>
  </si>
  <si>
    <t>Сумма, тыс.руб.</t>
  </si>
  <si>
    <t>ул.Лесная, 54</t>
  </si>
  <si>
    <t>пр-т Ст.Разина, 22</t>
  </si>
  <si>
    <t>ул.Матросова, 11</t>
  </si>
  <si>
    <t>ул. Куйбышева, 20</t>
  </si>
  <si>
    <t>ул.Куйбышева, 14</t>
  </si>
  <si>
    <t>ул.Севастопольская, 10</t>
  </si>
  <si>
    <t>ул.Громовой, 14</t>
  </si>
  <si>
    <t>Ремонт дворовых проездов, установка скамеек, обеспечение освещения</t>
  </si>
  <si>
    <t>б-р Космонавтов, 18</t>
  </si>
  <si>
    <t>б-р Королева, 11</t>
  </si>
  <si>
    <t>ул. Фрунзе, 43</t>
  </si>
  <si>
    <t>Баныкина, 10</t>
  </si>
  <si>
    <t>Ленинградская, 37</t>
  </si>
  <si>
    <t>ул.Лесная, 56</t>
  </si>
  <si>
    <t>ул.Лесная, 58</t>
  </si>
  <si>
    <t>ул.Лесная, 60</t>
  </si>
  <si>
    <t>ул.Мира, 3</t>
  </si>
  <si>
    <t>ул.Мира, 5</t>
  </si>
  <si>
    <t>ул.Мира, 11</t>
  </si>
  <si>
    <t>ул.Ярославская, 7</t>
  </si>
  <si>
    <t>ул.Куйбышева, 16</t>
  </si>
  <si>
    <t>ул.Ярославская, 27</t>
  </si>
  <si>
    <t>ул.Шлюзовая, 15</t>
  </si>
  <si>
    <t>ул.Громовой, 16</t>
  </si>
  <si>
    <t>Калмыцкая, 34</t>
  </si>
  <si>
    <t>Автозаводское шоссе, 41</t>
  </si>
  <si>
    <t>ул.Ларина, 4</t>
  </si>
  <si>
    <t>Советская, 74 А</t>
  </si>
  <si>
    <t>ул.Мира, 64</t>
  </si>
  <si>
    <t>ул.Мира, 66</t>
  </si>
  <si>
    <t>ул.Мира, 68</t>
  </si>
  <si>
    <t>Жилина, 62</t>
  </si>
  <si>
    <t>Юбилейная, 57</t>
  </si>
  <si>
    <t>б-р Королева, 7</t>
  </si>
  <si>
    <t>Приморский, 26</t>
  </si>
  <si>
    <t>Приморский, 28</t>
  </si>
  <si>
    <t>Московский, 57</t>
  </si>
  <si>
    <t>установка скамеек, урн</t>
  </si>
  <si>
    <t>б-р Королева, 16</t>
  </si>
  <si>
    <t>б-р Королева, 14</t>
  </si>
  <si>
    <t>Ленинградская, 35</t>
  </si>
  <si>
    <t>Итого с учетом софинансирования г.о.Тольятти</t>
  </si>
  <si>
    <t>ул.М.Жукова, 30</t>
  </si>
  <si>
    <t>пр-т Ст.Разина, 75</t>
  </si>
  <si>
    <t>пр-т Ст.Разина, 79</t>
  </si>
  <si>
    <t>ул.М.Жукова, 14</t>
  </si>
  <si>
    <t>ул.М.Жукова, 44</t>
  </si>
  <si>
    <t>ул.М.Жукова, 46</t>
  </si>
  <si>
    <t>б-р Космонавтов, 14</t>
  </si>
  <si>
    <t>Л.Чайкиной, 61</t>
  </si>
  <si>
    <t>Л.Чайкиной, 61а</t>
  </si>
  <si>
    <t xml:space="preserve">
АДРЕСНЫЙ ОБЩЕСТВЕННЫХ ПЕРЕЧЕНЬ ТЕРРИТОРИЙ ДЛЯ ВКЛЮЧЕНИЯ В МУНИЦИПАЛЬНУЮ ПРОГРАММУ
"ФОРМИРОВАНИЕ СОВРЕМЕННОЙ ГОРОДСКОЙ СРЕДЫ НА 2018-2022 ГОДЫ" 
на 2019 год</t>
  </si>
  <si>
    <t>Наименования</t>
  </si>
  <si>
    <t>Центральная площадь</t>
  </si>
  <si>
    <t xml:space="preserve">Набережная Комсомольского района </t>
  </si>
  <si>
    <t>Итальянский сквер</t>
  </si>
  <si>
    <t>ИТОГО</t>
  </si>
  <si>
    <t xml:space="preserve">б-р Гая </t>
  </si>
  <si>
    <t>Набережная Комсомольского района</t>
  </si>
  <si>
    <t xml:space="preserve">
АДРЕСНЫЙ ОБЩЕСТВЕННЫХ ПЕРЕЧЕНЬ ТЕРРИТОРИЙ ДЛЯ ВКЛЮЧЕНИЯ В МУНИЦИПАЛЬНУЮ ПРОГРАММУ
"ФОРМИРОВАНИЕ СОВРЕМЕННОЙ ГОРОДСКОЙ СРЕДЫ НА 2018-2022 ГОДЫ" 
на 2020 год</t>
  </si>
  <si>
    <t>Буферная зона лесного массива вдоль ул.Баныкина и ул. Родины от Соцгорода до Портпоселка</t>
  </si>
  <si>
    <t>б-р Островского</t>
  </si>
  <si>
    <t>ул.Ярославская, 11</t>
  </si>
  <si>
    <t>ул.Ярославская, 13</t>
  </si>
  <si>
    <t>ул.Громовой, 18</t>
  </si>
  <si>
    <t>АДРЕСНЫЙ ПЕРЕЧЕНЬ ТЕРРИТОРИЙ ДЛЯ ВКЛЮЧЕНИЯ В МУНИЦИПАЛЬНУЮ ПРОГРАММУ
"ФОРМИРОВАНИЕ СОВРЕМЕННОЙ ГОРОДСКОЙ СРЕДЫ НА 2018-2022 ГОДЫ" 
на 2019 год</t>
  </si>
  <si>
    <r>
      <t xml:space="preserve">Финансирование вышестоящих бюджетов (федерального, областного) составляет -                   </t>
    </r>
    <r>
      <rPr>
        <b/>
        <u/>
        <sz val="12"/>
        <rFont val="Times New Roman"/>
        <family val="1"/>
        <charset val="204"/>
      </rPr>
      <t>100 008 тыс.руб.</t>
    </r>
  </si>
  <si>
    <t>Сумма под бюджет, тыс.руб.</t>
  </si>
  <si>
    <t xml:space="preserve"> </t>
  </si>
  <si>
    <t>ул. Ларина, 4</t>
  </si>
  <si>
    <t>Наименование мероприятия</t>
  </si>
  <si>
    <t>Ремонт дворовых проездов, обеспечение освещения дворовых территорий, установка скамеек, урн</t>
  </si>
  <si>
    <t>Ремонт дворовых проездов, установка скамеек, урн</t>
  </si>
  <si>
    <t>Адресный перечень дворовых территорий для включения в муниципальную программы
"Формирование современной городской среды на 2018-2024 годы" на 2019 год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</si>
</sst>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4" fontId="2" fillId="0" borderId="0" xfId="0" applyNumberFormat="1" applyFont="1" applyFill="1" applyBorder="1" applyAlignment="1"/>
    <xf numFmtId="4" fontId="2" fillId="0" borderId="0" xfId="0" applyNumberFormat="1" applyFont="1" applyFill="1" applyAlignment="1"/>
    <xf numFmtId="0" fontId="1" fillId="0" borderId="8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4" fontId="1" fillId="0" borderId="35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3" fontId="5" fillId="0" borderId="36" xfId="1" applyFont="1" applyBorder="1" applyAlignment="1">
      <alignment vertical="center"/>
    </xf>
    <xf numFmtId="0" fontId="8" fillId="0" borderId="0" xfId="0" applyFont="1"/>
    <xf numFmtId="0" fontId="5" fillId="0" borderId="38" xfId="0" applyFont="1" applyBorder="1" applyAlignment="1">
      <alignment horizontal="center" vertical="center"/>
    </xf>
    <xf numFmtId="43" fontId="5" fillId="0" borderId="38" xfId="1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43" fontId="5" fillId="0" borderId="41" xfId="1" applyFont="1" applyBorder="1" applyAlignment="1">
      <alignment vertical="center"/>
    </xf>
    <xf numFmtId="43" fontId="5" fillId="0" borderId="35" xfId="1" applyFont="1" applyBorder="1"/>
    <xf numFmtId="0" fontId="1" fillId="0" borderId="3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4" fontId="0" fillId="0" borderId="0" xfId="0" applyNumberFormat="1"/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3" fontId="0" fillId="0" borderId="0" xfId="0" applyNumberFormat="1"/>
    <xf numFmtId="3" fontId="1" fillId="3" borderId="9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3" fontId="0" fillId="3" borderId="0" xfId="0" applyNumberFormat="1" applyFill="1"/>
    <xf numFmtId="4" fontId="1" fillId="3" borderId="9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0" fontId="1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0" fillId="0" borderId="2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0" fillId="0" borderId="15" xfId="0" applyFill="1" applyBorder="1"/>
    <xf numFmtId="0" fontId="0" fillId="0" borderId="16" xfId="0" applyFill="1" applyBorder="1"/>
    <xf numFmtId="0" fontId="1" fillId="0" borderId="12" xfId="0" applyFont="1" applyFill="1" applyBorder="1" applyAlignment="1">
      <alignment horizontal="center" vertical="center"/>
    </xf>
    <xf numFmtId="0" fontId="0" fillId="0" borderId="13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18" xfId="0" applyFill="1" applyBorder="1"/>
    <xf numFmtId="0" fontId="0" fillId="0" borderId="19" xfId="0" applyFill="1" applyBorder="1"/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wrapText="1"/>
    </xf>
    <xf numFmtId="0" fontId="10" fillId="0" borderId="21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 wrapText="1"/>
    </xf>
    <xf numFmtId="3" fontId="1" fillId="3" borderId="14" xfId="0" applyNumberFormat="1" applyFont="1" applyFill="1" applyBorder="1" applyAlignment="1">
      <alignment horizontal="center" vertical="center"/>
    </xf>
    <xf numFmtId="3" fontId="1" fillId="3" borderId="20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2"/>
  <sheetViews>
    <sheetView topLeftCell="A22" zoomScaleNormal="100" workbookViewId="0">
      <selection activeCell="F69" sqref="F69"/>
    </sheetView>
  </sheetViews>
  <sheetFormatPr defaultRowHeight="15"/>
  <cols>
    <col min="1" max="1" width="4.42578125" customWidth="1"/>
    <col min="2" max="2" width="4.42578125" hidden="1" customWidth="1"/>
    <col min="4" max="4" width="16.7109375" customWidth="1"/>
    <col min="5" max="5" width="47.7109375" customWidth="1"/>
    <col min="6" max="6" width="18.140625" customWidth="1"/>
  </cols>
  <sheetData>
    <row r="1" spans="1:6" ht="69" customHeight="1" thickBot="1">
      <c r="A1" s="101" t="s">
        <v>85</v>
      </c>
      <c r="B1" s="101"/>
      <c r="C1" s="101"/>
      <c r="D1" s="101"/>
      <c r="E1" s="101"/>
      <c r="F1" s="101"/>
    </row>
    <row r="2" spans="1:6" ht="30.75" thickBot="1">
      <c r="A2" s="7" t="s">
        <v>0</v>
      </c>
      <c r="B2" s="32"/>
      <c r="C2" s="142" t="s">
        <v>1</v>
      </c>
      <c r="D2" s="142"/>
      <c r="E2" s="43"/>
      <c r="F2" s="45" t="s">
        <v>87</v>
      </c>
    </row>
    <row r="3" spans="1:6" ht="32.25" thickBot="1">
      <c r="A3" s="5">
        <v>1</v>
      </c>
      <c r="B3" s="41">
        <v>302</v>
      </c>
      <c r="C3" s="143" t="s">
        <v>14</v>
      </c>
      <c r="D3" s="143"/>
      <c r="E3" s="65" t="s">
        <v>2</v>
      </c>
      <c r="F3" s="6">
        <v>3200</v>
      </c>
    </row>
    <row r="4" spans="1:6" ht="15.75">
      <c r="A4" s="97">
        <v>2</v>
      </c>
      <c r="B4" s="39">
        <v>298</v>
      </c>
      <c r="C4" s="114" t="s">
        <v>20</v>
      </c>
      <c r="D4" s="114"/>
      <c r="E4" s="134" t="s">
        <v>27</v>
      </c>
      <c r="F4" s="87">
        <v>4800</v>
      </c>
    </row>
    <row r="5" spans="1:6" ht="15.75">
      <c r="A5" s="110"/>
      <c r="B5" s="30"/>
      <c r="C5" s="115" t="s">
        <v>33</v>
      </c>
      <c r="D5" s="115"/>
      <c r="E5" s="135"/>
      <c r="F5" s="89"/>
    </row>
    <row r="6" spans="1:6" ht="15.75">
      <c r="A6" s="110"/>
      <c r="B6" s="30"/>
      <c r="C6" s="115" t="s">
        <v>34</v>
      </c>
      <c r="D6" s="115"/>
      <c r="E6" s="135"/>
      <c r="F6" s="89"/>
    </row>
    <row r="7" spans="1:6" ht="16.5" thickBot="1">
      <c r="A7" s="98"/>
      <c r="B7" s="27"/>
      <c r="C7" s="96" t="s">
        <v>35</v>
      </c>
      <c r="D7" s="96"/>
      <c r="E7" s="136"/>
      <c r="F7" s="88"/>
    </row>
    <row r="8" spans="1:6" ht="15.75">
      <c r="A8" s="97">
        <v>3</v>
      </c>
      <c r="B8" s="29"/>
      <c r="C8" s="100" t="s">
        <v>36</v>
      </c>
      <c r="D8" s="100"/>
      <c r="E8" s="134" t="s">
        <v>17</v>
      </c>
      <c r="F8" s="87">
        <v>4600</v>
      </c>
    </row>
    <row r="9" spans="1:6" ht="15.75">
      <c r="A9" s="110"/>
      <c r="B9" s="30"/>
      <c r="C9" s="115" t="s">
        <v>37</v>
      </c>
      <c r="D9" s="115"/>
      <c r="E9" s="135"/>
      <c r="F9" s="89"/>
    </row>
    <row r="10" spans="1:6" ht="15.75">
      <c r="A10" s="110"/>
      <c r="B10" s="38">
        <v>296</v>
      </c>
      <c r="C10" s="133" t="s">
        <v>13</v>
      </c>
      <c r="D10" s="133"/>
      <c r="E10" s="135"/>
      <c r="F10" s="89"/>
    </row>
    <row r="11" spans="1:6" ht="16.5" thickBot="1">
      <c r="A11" s="98"/>
      <c r="B11" s="27"/>
      <c r="C11" s="96" t="s">
        <v>38</v>
      </c>
      <c r="D11" s="96"/>
      <c r="E11" s="136"/>
      <c r="F11" s="88"/>
    </row>
    <row r="12" spans="1:6" ht="32.25" thickBot="1">
      <c r="A12" s="5">
        <v>4</v>
      </c>
      <c r="B12" s="36">
        <v>215</v>
      </c>
      <c r="C12" s="143" t="s">
        <v>21</v>
      </c>
      <c r="D12" s="143"/>
      <c r="E12" s="66" t="s">
        <v>18</v>
      </c>
      <c r="F12" s="6">
        <v>4400</v>
      </c>
    </row>
    <row r="13" spans="1:6">
      <c r="A13" s="97">
        <v>5</v>
      </c>
      <c r="B13" s="103">
        <v>277</v>
      </c>
      <c r="C13" s="145" t="s">
        <v>22</v>
      </c>
      <c r="D13" s="146"/>
      <c r="E13" s="119" t="s">
        <v>2</v>
      </c>
      <c r="F13" s="87">
        <f>4400+500+200</f>
        <v>5100</v>
      </c>
    </row>
    <row r="14" spans="1:6" ht="15.75" thickBot="1">
      <c r="A14" s="98"/>
      <c r="B14" s="104"/>
      <c r="C14" s="147"/>
      <c r="D14" s="148"/>
      <c r="E14" s="120"/>
      <c r="F14" s="88"/>
    </row>
    <row r="15" spans="1:6" ht="15.75">
      <c r="A15" s="97">
        <v>6</v>
      </c>
      <c r="B15" s="29"/>
      <c r="C15" s="100" t="s">
        <v>39</v>
      </c>
      <c r="D15" s="100"/>
      <c r="E15" s="119" t="s">
        <v>2</v>
      </c>
      <c r="F15" s="87">
        <v>2000</v>
      </c>
    </row>
    <row r="16" spans="1:6" ht="16.5" thickBot="1">
      <c r="A16" s="98"/>
      <c r="B16" s="40">
        <v>303</v>
      </c>
      <c r="C16" s="144" t="s">
        <v>15</v>
      </c>
      <c r="D16" s="144"/>
      <c r="E16" s="120"/>
      <c r="F16" s="88"/>
    </row>
    <row r="17" spans="1:6" ht="16.5" thickBot="1">
      <c r="A17" s="97">
        <v>7</v>
      </c>
      <c r="B17" s="29">
        <v>125</v>
      </c>
      <c r="C17" s="112" t="s">
        <v>82</v>
      </c>
      <c r="D17" s="113"/>
      <c r="E17" s="119" t="s">
        <v>2</v>
      </c>
      <c r="F17" s="87">
        <v>2000</v>
      </c>
    </row>
    <row r="18" spans="1:6" ht="16.5" thickBot="1">
      <c r="A18" s="98"/>
      <c r="B18" s="27"/>
      <c r="C18" s="112" t="s">
        <v>83</v>
      </c>
      <c r="D18" s="113"/>
      <c r="E18" s="120"/>
      <c r="F18" s="88"/>
    </row>
    <row r="19" spans="1:6" ht="32.25" thickBot="1">
      <c r="A19" s="5">
        <v>8</v>
      </c>
      <c r="B19" s="41">
        <v>414</v>
      </c>
      <c r="C19" s="143" t="s">
        <v>23</v>
      </c>
      <c r="D19" s="143"/>
      <c r="E19" s="65" t="s">
        <v>3</v>
      </c>
      <c r="F19" s="6">
        <v>4700</v>
      </c>
    </row>
    <row r="20" spans="1:6" ht="15.75">
      <c r="A20" s="97">
        <v>9</v>
      </c>
      <c r="B20" s="39">
        <v>432</v>
      </c>
      <c r="C20" s="103" t="s">
        <v>24</v>
      </c>
      <c r="D20" s="103"/>
      <c r="E20" s="119" t="s">
        <v>2</v>
      </c>
      <c r="F20" s="87">
        <v>4600</v>
      </c>
    </row>
    <row r="21" spans="1:6" ht="16.5" thickBot="1">
      <c r="A21" s="98"/>
      <c r="B21" s="27">
        <v>517</v>
      </c>
      <c r="C21" s="96" t="s">
        <v>40</v>
      </c>
      <c r="D21" s="96"/>
      <c r="E21" s="120"/>
      <c r="F21" s="88"/>
    </row>
    <row r="22" spans="1:6">
      <c r="A22" s="97">
        <v>10</v>
      </c>
      <c r="B22" s="102">
        <v>34</v>
      </c>
      <c r="C22" s="123" t="s">
        <v>53</v>
      </c>
      <c r="D22" s="124"/>
      <c r="E22" s="119" t="s">
        <v>7</v>
      </c>
      <c r="F22" s="87">
        <v>4400</v>
      </c>
    </row>
    <row r="23" spans="1:6">
      <c r="A23" s="121"/>
      <c r="B23" s="102"/>
      <c r="C23" s="125"/>
      <c r="D23" s="126"/>
      <c r="E23" s="155"/>
      <c r="F23" s="89"/>
    </row>
    <row r="24" spans="1:6" ht="15.75" thickBot="1">
      <c r="A24" s="122"/>
      <c r="B24" s="94"/>
      <c r="C24" s="127"/>
      <c r="D24" s="128"/>
      <c r="E24" s="120"/>
      <c r="F24" s="88"/>
    </row>
    <row r="25" spans="1:6" ht="32.25" thickBot="1">
      <c r="A25" s="21">
        <v>11</v>
      </c>
      <c r="B25" s="33">
        <v>38</v>
      </c>
      <c r="C25" s="105" t="s">
        <v>62</v>
      </c>
      <c r="D25" s="105"/>
      <c r="E25" s="65" t="s">
        <v>2</v>
      </c>
      <c r="F25" s="6">
        <v>1500</v>
      </c>
    </row>
    <row r="26" spans="1:6" ht="15.75">
      <c r="A26" s="131">
        <v>12</v>
      </c>
      <c r="B26" s="28">
        <v>306</v>
      </c>
      <c r="C26" s="100" t="s">
        <v>41</v>
      </c>
      <c r="D26" s="100"/>
      <c r="E26" s="134" t="s">
        <v>2</v>
      </c>
      <c r="F26" s="87">
        <v>2000</v>
      </c>
    </row>
    <row r="27" spans="1:6" ht="16.5" thickBot="1">
      <c r="A27" s="132"/>
      <c r="B27" s="37">
        <v>308</v>
      </c>
      <c r="C27" s="149" t="s">
        <v>16</v>
      </c>
      <c r="D27" s="149"/>
      <c r="E27" s="135"/>
      <c r="F27" s="88"/>
    </row>
    <row r="28" spans="1:6" ht="15.75">
      <c r="A28" s="129">
        <v>13</v>
      </c>
      <c r="B28" s="28">
        <v>112</v>
      </c>
      <c r="C28" s="100" t="s">
        <v>69</v>
      </c>
      <c r="D28" s="100"/>
      <c r="E28" s="139"/>
      <c r="F28" s="87">
        <f>3300-500</f>
        <v>2800</v>
      </c>
    </row>
    <row r="29" spans="1:6" ht="16.5" thickBot="1">
      <c r="A29" s="130"/>
      <c r="B29" s="27"/>
      <c r="C29" s="95" t="s">
        <v>70</v>
      </c>
      <c r="D29" s="96"/>
      <c r="E29" s="140"/>
      <c r="F29" s="88"/>
    </row>
    <row r="30" spans="1:6" ht="15.75">
      <c r="A30" s="97">
        <v>14</v>
      </c>
      <c r="B30" s="39">
        <v>409</v>
      </c>
      <c r="C30" s="116" t="s">
        <v>25</v>
      </c>
      <c r="D30" s="117"/>
      <c r="E30" s="119" t="s">
        <v>2</v>
      </c>
      <c r="F30" s="87">
        <v>4350</v>
      </c>
    </row>
    <row r="31" spans="1:6" ht="16.5" thickBot="1">
      <c r="A31" s="98"/>
      <c r="B31" s="27"/>
      <c r="C31" s="118" t="s">
        <v>42</v>
      </c>
      <c r="D31" s="91"/>
      <c r="E31" s="120"/>
      <c r="F31" s="88"/>
    </row>
    <row r="32" spans="1:6" ht="15.75">
      <c r="A32" s="97">
        <v>15</v>
      </c>
      <c r="B32" s="35">
        <v>124</v>
      </c>
      <c r="C32" s="114" t="s">
        <v>26</v>
      </c>
      <c r="D32" s="114"/>
      <c r="E32" s="119" t="s">
        <v>4</v>
      </c>
      <c r="F32" s="87">
        <f>2800-200</f>
        <v>2600</v>
      </c>
    </row>
    <row r="33" spans="1:6" ht="16.5" thickBot="1">
      <c r="A33" s="98"/>
      <c r="B33" s="26">
        <v>122</v>
      </c>
      <c r="C33" s="96" t="s">
        <v>43</v>
      </c>
      <c r="D33" s="96"/>
      <c r="E33" s="120"/>
      <c r="F33" s="88"/>
    </row>
    <row r="34" spans="1:6" ht="30.75" thickBot="1">
      <c r="A34" s="22">
        <v>16</v>
      </c>
      <c r="B34" s="26">
        <v>123</v>
      </c>
      <c r="C34" s="96" t="s">
        <v>84</v>
      </c>
      <c r="D34" s="96"/>
      <c r="E34" s="64" t="s">
        <v>2</v>
      </c>
      <c r="F34" s="44">
        <v>1054</v>
      </c>
    </row>
    <row r="35" spans="1:6" ht="16.5" thickBot="1">
      <c r="A35" s="5">
        <v>17</v>
      </c>
      <c r="B35" s="34">
        <v>47</v>
      </c>
      <c r="C35" s="112" t="s">
        <v>28</v>
      </c>
      <c r="D35" s="113"/>
      <c r="E35" s="68" t="s">
        <v>4</v>
      </c>
      <c r="F35" s="6">
        <v>1500</v>
      </c>
    </row>
    <row r="36" spans="1:6" ht="16.5" thickBot="1">
      <c r="A36" s="5">
        <v>18</v>
      </c>
      <c r="B36" s="31">
        <v>30</v>
      </c>
      <c r="C36" s="105" t="s">
        <v>29</v>
      </c>
      <c r="D36" s="105"/>
      <c r="E36" s="63" t="s">
        <v>5</v>
      </c>
      <c r="F36" s="6">
        <v>3300</v>
      </c>
    </row>
    <row r="37" spans="1:6" ht="30.75" thickBot="1">
      <c r="A37" s="5">
        <v>19</v>
      </c>
      <c r="B37" s="24">
        <v>31</v>
      </c>
      <c r="C37" s="105" t="s">
        <v>30</v>
      </c>
      <c r="D37" s="105"/>
      <c r="E37" s="64" t="s">
        <v>2</v>
      </c>
      <c r="F37" s="6">
        <v>4700</v>
      </c>
    </row>
    <row r="38" spans="1:6" ht="15.75">
      <c r="A38" s="97">
        <v>20</v>
      </c>
      <c r="B38" s="29">
        <v>182</v>
      </c>
      <c r="C38" s="100" t="s">
        <v>44</v>
      </c>
      <c r="D38" s="100"/>
      <c r="E38" s="150" t="s">
        <v>8</v>
      </c>
      <c r="F38" s="87">
        <v>4600</v>
      </c>
    </row>
    <row r="39" spans="1:6" ht="16.5" thickBot="1">
      <c r="A39" s="98"/>
      <c r="B39" s="27">
        <v>68</v>
      </c>
      <c r="C39" s="94" t="s">
        <v>6</v>
      </c>
      <c r="D39" s="94"/>
      <c r="E39" s="151"/>
      <c r="F39" s="88"/>
    </row>
    <row r="40" spans="1:6" ht="15.75">
      <c r="A40" s="97">
        <v>21</v>
      </c>
      <c r="B40" s="29">
        <v>76</v>
      </c>
      <c r="C40" s="100" t="s">
        <v>10</v>
      </c>
      <c r="D40" s="100"/>
      <c r="E40" s="150" t="s">
        <v>9</v>
      </c>
      <c r="F40" s="87">
        <v>5000</v>
      </c>
    </row>
    <row r="41" spans="1:6" ht="15.75">
      <c r="A41" s="110"/>
      <c r="B41" s="30"/>
      <c r="C41" s="111" t="s">
        <v>45</v>
      </c>
      <c r="D41" s="111"/>
      <c r="E41" s="152"/>
      <c r="F41" s="89"/>
    </row>
    <row r="42" spans="1:6" ht="16.5" thickBot="1">
      <c r="A42" s="98"/>
      <c r="B42" s="27"/>
      <c r="C42" s="96" t="s">
        <v>46</v>
      </c>
      <c r="D42" s="96"/>
      <c r="E42" s="151"/>
      <c r="F42" s="88"/>
    </row>
    <row r="43" spans="1:6" ht="15.75">
      <c r="A43" s="97">
        <v>22</v>
      </c>
      <c r="B43" s="29">
        <v>33</v>
      </c>
      <c r="C43" s="111" t="s">
        <v>52</v>
      </c>
      <c r="D43" s="111"/>
      <c r="E43" s="137" t="s">
        <v>2</v>
      </c>
      <c r="F43" s="87">
        <v>4205.5600000000004</v>
      </c>
    </row>
    <row r="44" spans="1:6" ht="15.75">
      <c r="A44" s="110"/>
      <c r="B44" s="30">
        <v>164</v>
      </c>
      <c r="C44" s="115" t="s">
        <v>54</v>
      </c>
      <c r="D44" s="115"/>
      <c r="E44" s="138"/>
      <c r="F44" s="89"/>
    </row>
    <row r="45" spans="1:6" ht="16.5" thickBot="1">
      <c r="A45" s="98"/>
      <c r="B45" s="27">
        <v>166</v>
      </c>
      <c r="C45" s="96" t="s">
        <v>55</v>
      </c>
      <c r="D45" s="96"/>
      <c r="E45" s="93"/>
      <c r="F45" s="88"/>
    </row>
    <row r="46" spans="1:6" ht="15.75">
      <c r="A46" s="97">
        <v>23</v>
      </c>
      <c r="B46" s="29">
        <v>100</v>
      </c>
      <c r="C46" s="100" t="s">
        <v>12</v>
      </c>
      <c r="D46" s="100"/>
      <c r="E46" s="150" t="s">
        <v>11</v>
      </c>
      <c r="F46" s="87">
        <v>5500</v>
      </c>
    </row>
    <row r="47" spans="1:6" ht="15.75">
      <c r="A47" s="110"/>
      <c r="B47" s="30">
        <v>244</v>
      </c>
      <c r="C47" s="111" t="s">
        <v>47</v>
      </c>
      <c r="D47" s="111"/>
      <c r="E47" s="152"/>
      <c r="F47" s="89"/>
    </row>
    <row r="48" spans="1:6" ht="15.75">
      <c r="A48" s="110"/>
      <c r="B48" s="30"/>
      <c r="C48" s="111" t="s">
        <v>48</v>
      </c>
      <c r="D48" s="111"/>
      <c r="E48" s="152"/>
      <c r="F48" s="89"/>
    </row>
    <row r="49" spans="1:6" ht="15.75">
      <c r="A49" s="110"/>
      <c r="B49" s="30"/>
      <c r="C49" s="111" t="s">
        <v>49</v>
      </c>
      <c r="D49" s="111"/>
      <c r="E49" s="152"/>
      <c r="F49" s="89"/>
    </row>
    <row r="50" spans="1:6" ht="16.5" thickBot="1">
      <c r="A50" s="110"/>
      <c r="B50" s="27"/>
      <c r="C50" s="102" t="s">
        <v>50</v>
      </c>
      <c r="D50" s="102"/>
      <c r="E50" s="152"/>
      <c r="F50" s="88"/>
    </row>
    <row r="51" spans="1:6" ht="15.75">
      <c r="A51" s="97">
        <v>24</v>
      </c>
      <c r="B51" s="29">
        <v>128</v>
      </c>
      <c r="C51" s="100" t="s">
        <v>31</v>
      </c>
      <c r="D51" s="100"/>
      <c r="E51" s="150" t="s">
        <v>4</v>
      </c>
      <c r="F51" s="87">
        <v>4500</v>
      </c>
    </row>
    <row r="52" spans="1:6" ht="16.5" thickBot="1">
      <c r="A52" s="98"/>
      <c r="B52" s="26"/>
      <c r="C52" s="94" t="s">
        <v>51</v>
      </c>
      <c r="D52" s="94"/>
      <c r="E52" s="151"/>
      <c r="F52" s="88"/>
    </row>
    <row r="53" spans="1:6" ht="16.5" thickBot="1">
      <c r="A53" s="5">
        <v>25</v>
      </c>
      <c r="B53" s="26">
        <v>35</v>
      </c>
      <c r="C53" s="95" t="s">
        <v>56</v>
      </c>
      <c r="D53" s="96"/>
      <c r="E53" s="67" t="s">
        <v>57</v>
      </c>
      <c r="F53" s="6">
        <v>4700</v>
      </c>
    </row>
    <row r="54" spans="1:6" ht="15.75">
      <c r="A54" s="97">
        <v>26</v>
      </c>
      <c r="B54" s="25"/>
      <c r="C54" s="99" t="s">
        <v>60</v>
      </c>
      <c r="D54" s="100"/>
      <c r="E54" s="153" t="s">
        <v>4</v>
      </c>
      <c r="F54" s="87">
        <v>4995</v>
      </c>
    </row>
    <row r="55" spans="1:6" ht="16.5" thickBot="1">
      <c r="A55" s="98"/>
      <c r="B55" s="26">
        <v>131</v>
      </c>
      <c r="C55" s="91" t="s">
        <v>32</v>
      </c>
      <c r="D55" s="94"/>
      <c r="E55" s="154"/>
      <c r="F55" s="88"/>
    </row>
    <row r="56" spans="1:6" ht="15.75">
      <c r="A56" s="97">
        <v>27</v>
      </c>
      <c r="B56" s="25">
        <v>106</v>
      </c>
      <c r="C56" s="100" t="s">
        <v>59</v>
      </c>
      <c r="D56" s="100"/>
      <c r="E56" s="92" t="s">
        <v>2</v>
      </c>
      <c r="F56" s="109">
        <v>4500</v>
      </c>
    </row>
    <row r="57" spans="1:6" ht="16.5" thickBot="1">
      <c r="A57" s="98"/>
      <c r="B57" s="26">
        <v>36</v>
      </c>
      <c r="C57" s="94" t="s">
        <v>58</v>
      </c>
      <c r="D57" s="94"/>
      <c r="E57" s="93"/>
      <c r="F57" s="94"/>
    </row>
    <row r="58" spans="1:6" ht="15.75">
      <c r="A58" s="97">
        <v>28</v>
      </c>
      <c r="B58" s="25">
        <v>40</v>
      </c>
      <c r="C58" s="100" t="s">
        <v>63</v>
      </c>
      <c r="D58" s="100"/>
      <c r="E58" s="92" t="s">
        <v>2</v>
      </c>
      <c r="F58" s="90">
        <v>2400</v>
      </c>
    </row>
    <row r="59" spans="1:6" ht="16.5" thickBot="1">
      <c r="A59" s="98"/>
      <c r="B59" s="26"/>
      <c r="C59" s="94" t="s">
        <v>64</v>
      </c>
      <c r="D59" s="94"/>
      <c r="E59" s="93"/>
      <c r="F59" s="91"/>
    </row>
    <row r="60" spans="1:6" ht="32.25" thickBot="1">
      <c r="A60" s="22">
        <v>29</v>
      </c>
      <c r="B60" s="26">
        <v>42</v>
      </c>
      <c r="C60" s="105" t="s">
        <v>65</v>
      </c>
      <c r="D60" s="105"/>
      <c r="E60" s="62" t="s">
        <v>2</v>
      </c>
      <c r="F60" s="42">
        <v>1500</v>
      </c>
    </row>
    <row r="61" spans="1:6" ht="15.75">
      <c r="A61" s="97">
        <v>30</v>
      </c>
      <c r="B61" s="25">
        <v>43</v>
      </c>
      <c r="C61" s="100" t="s">
        <v>66</v>
      </c>
      <c r="D61" s="100"/>
      <c r="E61" s="92" t="s">
        <v>2</v>
      </c>
      <c r="F61" s="90">
        <v>1800</v>
      </c>
    </row>
    <row r="62" spans="1:6" ht="16.5" thickBot="1">
      <c r="A62" s="98"/>
      <c r="B62" s="26">
        <v>45</v>
      </c>
      <c r="C62" s="94" t="s">
        <v>67</v>
      </c>
      <c r="D62" s="94"/>
      <c r="E62" s="93"/>
      <c r="F62" s="91"/>
    </row>
    <row r="63" spans="1:6" ht="32.25" thickBot="1">
      <c r="A63" s="22">
        <v>31</v>
      </c>
      <c r="B63" s="26">
        <v>46</v>
      </c>
      <c r="C63" s="105" t="s">
        <v>68</v>
      </c>
      <c r="D63" s="105"/>
      <c r="E63" s="62" t="s">
        <v>2</v>
      </c>
      <c r="F63" s="42">
        <f>4555-740+0.44</f>
        <v>3815.44</v>
      </c>
    </row>
    <row r="64" spans="1:6" ht="16.5" thickBot="1">
      <c r="A64" s="106" t="s">
        <v>61</v>
      </c>
      <c r="B64" s="107"/>
      <c r="C64" s="108"/>
      <c r="D64" s="108"/>
      <c r="E64" s="108"/>
      <c r="F64" s="8">
        <f>SUM(F3:F63)</f>
        <v>111120</v>
      </c>
    </row>
    <row r="65" spans="1:8" ht="15.75">
      <c r="A65" s="1"/>
      <c r="B65" s="1"/>
      <c r="C65" s="1"/>
      <c r="D65" s="1"/>
      <c r="E65" s="1"/>
      <c r="F65" s="4"/>
    </row>
    <row r="66" spans="1:8" ht="32.25" customHeight="1">
      <c r="A66" s="141" t="s">
        <v>86</v>
      </c>
      <c r="B66" s="141"/>
      <c r="C66" s="141"/>
      <c r="D66" s="141"/>
      <c r="E66" s="141"/>
      <c r="F66" s="141"/>
    </row>
    <row r="68" spans="1:8">
      <c r="F68" s="23">
        <f>'дворы 2019 ЦР'!F25+'дворы 2019 АР'!F24+'дворы 2019 КР'!F21</f>
        <v>50897.49</v>
      </c>
    </row>
    <row r="69" spans="1:8">
      <c r="F69" s="23">
        <f>'дворы 2019 ЦР'!F29+'дворы 2019 АР'!F28+'дворы 2019 КР'!F26</f>
        <v>50897.49</v>
      </c>
    </row>
    <row r="71" spans="1:8">
      <c r="F71">
        <f>50897.49</f>
        <v>50897.49</v>
      </c>
      <c r="H71">
        <f>F71*0.42</f>
        <v>21376.945799999998</v>
      </c>
    </row>
    <row r="72" spans="1:8">
      <c r="F72" s="23">
        <f>F71-F69</f>
        <v>0</v>
      </c>
      <c r="H72">
        <f>F71*0.28</f>
        <v>14251.297200000001</v>
      </c>
    </row>
  </sheetData>
  <mergeCells count="123">
    <mergeCell ref="E13:E14"/>
    <mergeCell ref="E20:E21"/>
    <mergeCell ref="E56:E57"/>
    <mergeCell ref="E38:E39"/>
    <mergeCell ref="E40:E42"/>
    <mergeCell ref="E51:E52"/>
    <mergeCell ref="E46:E50"/>
    <mergeCell ref="E54:E55"/>
    <mergeCell ref="E22:E24"/>
    <mergeCell ref="E17:E18"/>
    <mergeCell ref="E8:E11"/>
    <mergeCell ref="E43:E45"/>
    <mergeCell ref="E26:E29"/>
    <mergeCell ref="E15:E16"/>
    <mergeCell ref="E4:E7"/>
    <mergeCell ref="A66:F66"/>
    <mergeCell ref="C2:D2"/>
    <mergeCell ref="C3:D3"/>
    <mergeCell ref="A4:A7"/>
    <mergeCell ref="C4:D4"/>
    <mergeCell ref="F4:F7"/>
    <mergeCell ref="C12:D12"/>
    <mergeCell ref="C19:D19"/>
    <mergeCell ref="C16:D16"/>
    <mergeCell ref="A13:A14"/>
    <mergeCell ref="C13:D14"/>
    <mergeCell ref="F13:F14"/>
    <mergeCell ref="C27:D27"/>
    <mergeCell ref="C5:D5"/>
    <mergeCell ref="C6:D6"/>
    <mergeCell ref="C7:D7"/>
    <mergeCell ref="A17:A18"/>
    <mergeCell ref="C17:D17"/>
    <mergeCell ref="C18:D18"/>
    <mergeCell ref="A8:A11"/>
    <mergeCell ref="C8:D8"/>
    <mergeCell ref="C9:D9"/>
    <mergeCell ref="C10:D10"/>
    <mergeCell ref="C11:D11"/>
    <mergeCell ref="A15:A16"/>
    <mergeCell ref="C15:D15"/>
    <mergeCell ref="A20:A21"/>
    <mergeCell ref="C20:D20"/>
    <mergeCell ref="C21:D21"/>
    <mergeCell ref="A30:A31"/>
    <mergeCell ref="C30:D30"/>
    <mergeCell ref="C31:D31"/>
    <mergeCell ref="F30:F31"/>
    <mergeCell ref="F32:F33"/>
    <mergeCell ref="E32:E33"/>
    <mergeCell ref="E30:E31"/>
    <mergeCell ref="C34:D34"/>
    <mergeCell ref="A22:A24"/>
    <mergeCell ref="C22:D24"/>
    <mergeCell ref="F22:F24"/>
    <mergeCell ref="A28:A29"/>
    <mergeCell ref="C28:D28"/>
    <mergeCell ref="C29:D29"/>
    <mergeCell ref="C25:D25"/>
    <mergeCell ref="A26:A27"/>
    <mergeCell ref="C26:D26"/>
    <mergeCell ref="F26:F27"/>
    <mergeCell ref="F28:F29"/>
    <mergeCell ref="C35:D35"/>
    <mergeCell ref="C36:D36"/>
    <mergeCell ref="C37:D37"/>
    <mergeCell ref="A32:A33"/>
    <mergeCell ref="C32:D32"/>
    <mergeCell ref="A43:A45"/>
    <mergeCell ref="C43:D43"/>
    <mergeCell ref="C44:D44"/>
    <mergeCell ref="C45:D45"/>
    <mergeCell ref="C39:D39"/>
    <mergeCell ref="A40:A42"/>
    <mergeCell ref="C40:D40"/>
    <mergeCell ref="C41:D41"/>
    <mergeCell ref="C42:D42"/>
    <mergeCell ref="A38:A39"/>
    <mergeCell ref="C38:D38"/>
    <mergeCell ref="C33:D33"/>
    <mergeCell ref="A51:A52"/>
    <mergeCell ref="C51:D51"/>
    <mergeCell ref="C52:D52"/>
    <mergeCell ref="A46:A50"/>
    <mergeCell ref="C46:D46"/>
    <mergeCell ref="C47:D47"/>
    <mergeCell ref="C48:D48"/>
    <mergeCell ref="C49:D49"/>
    <mergeCell ref="C50:D50"/>
    <mergeCell ref="C57:D57"/>
    <mergeCell ref="C53:D53"/>
    <mergeCell ref="A54:A55"/>
    <mergeCell ref="C54:D54"/>
    <mergeCell ref="A1:F1"/>
    <mergeCell ref="B22:B24"/>
    <mergeCell ref="B13:B14"/>
    <mergeCell ref="C63:D63"/>
    <mergeCell ref="A64:E64"/>
    <mergeCell ref="C60:D60"/>
    <mergeCell ref="A61:A62"/>
    <mergeCell ref="C61:D61"/>
    <mergeCell ref="C62:D62"/>
    <mergeCell ref="A58:A59"/>
    <mergeCell ref="C58:D58"/>
    <mergeCell ref="C59:D59"/>
    <mergeCell ref="C55:D55"/>
    <mergeCell ref="A56:A57"/>
    <mergeCell ref="C56:D56"/>
    <mergeCell ref="F56:F57"/>
    <mergeCell ref="F8:F11"/>
    <mergeCell ref="F15:F16"/>
    <mergeCell ref="F17:F18"/>
    <mergeCell ref="F20:F21"/>
    <mergeCell ref="F38:F39"/>
    <mergeCell ref="F40:F42"/>
    <mergeCell ref="F43:F45"/>
    <mergeCell ref="F46:F50"/>
    <mergeCell ref="F51:F52"/>
    <mergeCell ref="F54:F55"/>
    <mergeCell ref="F58:F59"/>
    <mergeCell ref="F61:F62"/>
    <mergeCell ref="E58:E59"/>
    <mergeCell ref="E61:E62"/>
  </mergeCells>
  <pageMargins left="0.51181102362204722" right="0.31496062992125984" top="0.35433070866141736" bottom="0.35433070866141736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52"/>
  <sheetViews>
    <sheetView tabSelected="1" zoomScaleNormal="100" workbookViewId="0">
      <selection activeCell="G14" sqref="G14"/>
    </sheetView>
  </sheetViews>
  <sheetFormatPr defaultRowHeight="15"/>
  <cols>
    <col min="1" max="1" width="4.42578125" customWidth="1"/>
    <col min="2" max="2" width="4.42578125" hidden="1" customWidth="1"/>
    <col min="3" max="3" width="9.140625" customWidth="1"/>
    <col min="4" max="4" width="16.7109375" customWidth="1"/>
    <col min="5" max="5" width="61.5703125" customWidth="1"/>
    <col min="6" max="6" width="24" customWidth="1"/>
    <col min="7" max="8" width="9.140625" customWidth="1"/>
  </cols>
  <sheetData>
    <row r="2" spans="1:5" s="84" customFormat="1" ht="49.15" customHeight="1">
      <c r="A2" s="156" t="s">
        <v>93</v>
      </c>
      <c r="B2" s="156"/>
      <c r="C2" s="156"/>
      <c r="D2" s="156"/>
      <c r="E2" s="156"/>
    </row>
    <row r="3" spans="1:5" ht="36" customHeight="1">
      <c r="A3" s="83"/>
      <c r="B3" s="86"/>
      <c r="C3" s="83"/>
      <c r="D3" s="83"/>
      <c r="E3" s="83"/>
    </row>
    <row r="4" spans="1:5" ht="15.75">
      <c r="A4" s="181" t="s">
        <v>0</v>
      </c>
      <c r="B4" s="181"/>
      <c r="C4" s="182" t="s">
        <v>1</v>
      </c>
      <c r="D4" s="182"/>
      <c r="E4" s="181" t="s">
        <v>90</v>
      </c>
    </row>
    <row r="5" spans="1:5" s="81" customFormat="1" ht="19.149999999999999" customHeight="1">
      <c r="A5" s="85">
        <v>1</v>
      </c>
      <c r="B5" s="85">
        <v>302</v>
      </c>
      <c r="C5" s="115" t="s">
        <v>14</v>
      </c>
      <c r="D5" s="115"/>
      <c r="E5" s="181" t="s">
        <v>2</v>
      </c>
    </row>
    <row r="6" spans="1:5" s="81" customFormat="1" ht="19.149999999999999" customHeight="1">
      <c r="A6" s="85">
        <v>2</v>
      </c>
      <c r="B6" s="85">
        <v>215</v>
      </c>
      <c r="C6" s="115" t="s">
        <v>21</v>
      </c>
      <c r="D6" s="115"/>
      <c r="E6" s="181" t="s">
        <v>92</v>
      </c>
    </row>
    <row r="7" spans="1:5" s="81" customFormat="1" ht="15" customHeight="1">
      <c r="A7" s="115">
        <v>3</v>
      </c>
      <c r="B7" s="115">
        <v>34</v>
      </c>
      <c r="C7" s="115" t="s">
        <v>53</v>
      </c>
      <c r="D7" s="183"/>
      <c r="E7" s="182" t="s">
        <v>91</v>
      </c>
    </row>
    <row r="8" spans="1:5" s="81" customFormat="1" ht="15" customHeight="1">
      <c r="A8" s="183"/>
      <c r="B8" s="115"/>
      <c r="C8" s="183"/>
      <c r="D8" s="183"/>
      <c r="E8" s="182"/>
    </row>
    <row r="9" spans="1:5" s="81" customFormat="1" ht="19.149999999999999" customHeight="1">
      <c r="A9" s="183"/>
      <c r="B9" s="115"/>
      <c r="C9" s="183"/>
      <c r="D9" s="183"/>
      <c r="E9" s="182"/>
    </row>
    <row r="10" spans="1:5" s="81" customFormat="1" ht="19.149999999999999" customHeight="1">
      <c r="A10" s="85">
        <v>4</v>
      </c>
      <c r="B10" s="85">
        <v>38</v>
      </c>
      <c r="C10" s="115" t="s">
        <v>62</v>
      </c>
      <c r="D10" s="115"/>
      <c r="E10" s="181" t="s">
        <v>2</v>
      </c>
    </row>
    <row r="11" spans="1:5" s="81" customFormat="1" ht="19.149999999999999" customHeight="1">
      <c r="A11" s="85">
        <v>5</v>
      </c>
      <c r="B11" s="85">
        <v>47</v>
      </c>
      <c r="C11" s="115" t="s">
        <v>28</v>
      </c>
      <c r="D11" s="115"/>
      <c r="E11" s="181" t="s">
        <v>4</v>
      </c>
    </row>
    <row r="12" spans="1:5" s="81" customFormat="1" ht="19.149999999999999" customHeight="1">
      <c r="A12" s="85">
        <v>6</v>
      </c>
      <c r="B12" s="85">
        <v>30</v>
      </c>
      <c r="C12" s="115" t="s">
        <v>29</v>
      </c>
      <c r="D12" s="115"/>
      <c r="E12" s="181" t="s">
        <v>5</v>
      </c>
    </row>
    <row r="13" spans="1:5" s="81" customFormat="1" ht="19.149999999999999" customHeight="1">
      <c r="A13" s="85">
        <v>7</v>
      </c>
      <c r="B13" s="85">
        <v>31</v>
      </c>
      <c r="C13" s="115" t="s">
        <v>30</v>
      </c>
      <c r="D13" s="115"/>
      <c r="E13" s="181" t="s">
        <v>2</v>
      </c>
    </row>
    <row r="14" spans="1:5" s="81" customFormat="1" ht="15.75">
      <c r="A14" s="115">
        <v>8</v>
      </c>
      <c r="B14" s="85">
        <v>298</v>
      </c>
      <c r="C14" s="115" t="s">
        <v>20</v>
      </c>
      <c r="D14" s="115"/>
      <c r="E14" s="182" t="s">
        <v>27</v>
      </c>
    </row>
    <row r="15" spans="1:5" s="81" customFormat="1" ht="15.75">
      <c r="A15" s="115"/>
      <c r="B15" s="85"/>
      <c r="C15" s="115" t="s">
        <v>33</v>
      </c>
      <c r="D15" s="115"/>
      <c r="E15" s="182"/>
    </row>
    <row r="16" spans="1:5" s="81" customFormat="1" ht="15.75">
      <c r="A16" s="115"/>
      <c r="B16" s="85"/>
      <c r="C16" s="115" t="s">
        <v>34</v>
      </c>
      <c r="D16" s="115"/>
      <c r="E16" s="182"/>
    </row>
    <row r="17" spans="1:5" s="81" customFormat="1" ht="15.75">
      <c r="A17" s="115"/>
      <c r="B17" s="85"/>
      <c r="C17" s="115" t="s">
        <v>35</v>
      </c>
      <c r="D17" s="115"/>
      <c r="E17" s="182"/>
    </row>
    <row r="18" spans="1:5" s="81" customFormat="1" ht="15.75">
      <c r="A18" s="115">
        <v>9</v>
      </c>
      <c r="B18" s="85"/>
      <c r="C18" s="115" t="s">
        <v>36</v>
      </c>
      <c r="D18" s="115"/>
      <c r="E18" s="182" t="s">
        <v>2</v>
      </c>
    </row>
    <row r="19" spans="1:5" s="81" customFormat="1" ht="15.75">
      <c r="A19" s="115"/>
      <c r="B19" s="85"/>
      <c r="C19" s="115" t="s">
        <v>37</v>
      </c>
      <c r="D19" s="115"/>
      <c r="E19" s="182"/>
    </row>
    <row r="20" spans="1:5" s="81" customFormat="1" ht="15.75">
      <c r="A20" s="115"/>
      <c r="B20" s="85">
        <v>296</v>
      </c>
      <c r="C20" s="115" t="s">
        <v>13</v>
      </c>
      <c r="D20" s="115"/>
      <c r="E20" s="182"/>
    </row>
    <row r="21" spans="1:5" s="81" customFormat="1" ht="15.75">
      <c r="A21" s="115"/>
      <c r="B21" s="85"/>
      <c r="C21" s="115" t="s">
        <v>38</v>
      </c>
      <c r="D21" s="115"/>
      <c r="E21" s="182"/>
    </row>
    <row r="22" spans="1:5" s="81" customFormat="1" ht="15.75">
      <c r="A22" s="115">
        <v>10</v>
      </c>
      <c r="B22" s="85">
        <v>182</v>
      </c>
      <c r="C22" s="115" t="s">
        <v>44</v>
      </c>
      <c r="D22" s="115"/>
      <c r="E22" s="182" t="s">
        <v>8</v>
      </c>
    </row>
    <row r="23" spans="1:5" s="81" customFormat="1" ht="15.75">
      <c r="A23" s="115"/>
      <c r="B23" s="85">
        <v>68</v>
      </c>
      <c r="C23" s="115" t="s">
        <v>6</v>
      </c>
      <c r="D23" s="115"/>
      <c r="E23" s="182"/>
    </row>
    <row r="24" spans="1:5" s="81" customFormat="1" ht="15.75">
      <c r="A24" s="115">
        <v>11</v>
      </c>
      <c r="B24" s="85">
        <v>76</v>
      </c>
      <c r="C24" s="115" t="s">
        <v>10</v>
      </c>
      <c r="D24" s="115"/>
      <c r="E24" s="182" t="s">
        <v>9</v>
      </c>
    </row>
    <row r="25" spans="1:5" s="81" customFormat="1" ht="15.75">
      <c r="A25" s="115"/>
      <c r="B25" s="85"/>
      <c r="C25" s="115" t="s">
        <v>45</v>
      </c>
      <c r="D25" s="115"/>
      <c r="E25" s="182"/>
    </row>
    <row r="26" spans="1:5" s="81" customFormat="1" ht="15.75">
      <c r="A26" s="115"/>
      <c r="B26" s="85"/>
      <c r="C26" s="115" t="s">
        <v>89</v>
      </c>
      <c r="D26" s="115"/>
      <c r="E26" s="182"/>
    </row>
    <row r="27" spans="1:5" s="81" customFormat="1" ht="15" customHeight="1">
      <c r="A27" s="115">
        <v>12</v>
      </c>
      <c r="B27" s="115">
        <v>277</v>
      </c>
      <c r="C27" s="115" t="s">
        <v>22</v>
      </c>
      <c r="D27" s="115"/>
      <c r="E27" s="182" t="s">
        <v>2</v>
      </c>
    </row>
    <row r="28" spans="1:5" s="81" customFormat="1" ht="9" customHeight="1">
      <c r="A28" s="115"/>
      <c r="B28" s="115"/>
      <c r="C28" s="115"/>
      <c r="D28" s="115"/>
      <c r="E28" s="182"/>
    </row>
    <row r="29" spans="1:5" s="81" customFormat="1" ht="15.75">
      <c r="A29" s="115">
        <v>13</v>
      </c>
      <c r="B29" s="85"/>
      <c r="C29" s="115" t="s">
        <v>39</v>
      </c>
      <c r="D29" s="115"/>
      <c r="E29" s="182" t="s">
        <v>2</v>
      </c>
    </row>
    <row r="30" spans="1:5" s="81" customFormat="1" ht="15.75">
      <c r="A30" s="115"/>
      <c r="B30" s="85">
        <v>303</v>
      </c>
      <c r="C30" s="115" t="s">
        <v>15</v>
      </c>
      <c r="D30" s="115"/>
      <c r="E30" s="182"/>
    </row>
    <row r="31" spans="1:5" s="81" customFormat="1" ht="15.75">
      <c r="A31" s="115">
        <v>14</v>
      </c>
      <c r="B31" s="85">
        <v>125</v>
      </c>
      <c r="C31" s="115" t="s">
        <v>82</v>
      </c>
      <c r="D31" s="115"/>
      <c r="E31" s="182" t="s">
        <v>2</v>
      </c>
    </row>
    <row r="32" spans="1:5" s="81" customFormat="1" ht="15.75">
      <c r="A32" s="115"/>
      <c r="B32" s="85"/>
      <c r="C32" s="115" t="s">
        <v>83</v>
      </c>
      <c r="D32" s="115"/>
      <c r="E32" s="182"/>
    </row>
    <row r="33" spans="1:5" ht="16.5" hidden="1" customHeight="1" thickBot="1">
      <c r="A33" s="110">
        <v>8</v>
      </c>
      <c r="B33" s="79">
        <v>33</v>
      </c>
      <c r="C33" s="111" t="s">
        <v>52</v>
      </c>
      <c r="D33" s="111"/>
      <c r="E33" s="159" t="s">
        <v>2</v>
      </c>
    </row>
    <row r="34" spans="1:5" ht="16.5" hidden="1" customHeight="1" thickBot="1">
      <c r="A34" s="110"/>
      <c r="B34" s="80">
        <v>164</v>
      </c>
      <c r="C34" s="115" t="s">
        <v>54</v>
      </c>
      <c r="D34" s="115"/>
      <c r="E34" s="160"/>
    </row>
    <row r="35" spans="1:5" ht="16.5" hidden="1" customHeight="1" thickBot="1">
      <c r="A35" s="98"/>
      <c r="B35" s="77">
        <v>166</v>
      </c>
      <c r="C35" s="96" t="s">
        <v>55</v>
      </c>
      <c r="D35" s="96"/>
      <c r="E35" s="158"/>
    </row>
    <row r="36" spans="1:5" ht="16.5" hidden="1" thickBot="1">
      <c r="A36" s="5">
        <v>9</v>
      </c>
      <c r="B36" s="76">
        <v>35</v>
      </c>
      <c r="C36" s="95" t="s">
        <v>56</v>
      </c>
      <c r="D36" s="96"/>
      <c r="E36" s="82" t="s">
        <v>57</v>
      </c>
    </row>
    <row r="37" spans="1:5" ht="16.5" hidden="1" customHeight="1" thickBot="1">
      <c r="A37" s="97">
        <v>10</v>
      </c>
      <c r="B37" s="75">
        <v>106</v>
      </c>
      <c r="C37" s="100" t="s">
        <v>59</v>
      </c>
      <c r="D37" s="100"/>
      <c r="E37" s="157" t="s">
        <v>2</v>
      </c>
    </row>
    <row r="38" spans="1:5" ht="16.5" hidden="1" customHeight="1" thickBot="1">
      <c r="A38" s="98"/>
      <c r="B38" s="76">
        <v>36</v>
      </c>
      <c r="C38" s="94" t="s">
        <v>58</v>
      </c>
      <c r="D38" s="94"/>
      <c r="E38" s="158"/>
    </row>
    <row r="39" spans="1:5" ht="16.5" hidden="1" customHeight="1" thickBot="1">
      <c r="A39" s="97">
        <v>11</v>
      </c>
      <c r="B39" s="75">
        <v>40</v>
      </c>
      <c r="C39" s="100" t="s">
        <v>63</v>
      </c>
      <c r="D39" s="100"/>
      <c r="E39" s="157" t="s">
        <v>2</v>
      </c>
    </row>
    <row r="40" spans="1:5" ht="16.5" hidden="1" customHeight="1" thickBot="1">
      <c r="A40" s="98"/>
      <c r="B40" s="76"/>
      <c r="C40" s="94" t="s">
        <v>64</v>
      </c>
      <c r="D40" s="94"/>
      <c r="E40" s="158"/>
    </row>
    <row r="41" spans="1:5" ht="32.25" hidden="1" thickBot="1">
      <c r="A41" s="78">
        <v>12</v>
      </c>
      <c r="B41" s="76">
        <v>42</v>
      </c>
      <c r="C41" s="105" t="s">
        <v>65</v>
      </c>
      <c r="D41" s="105"/>
      <c r="E41" s="62" t="s">
        <v>2</v>
      </c>
    </row>
    <row r="42" spans="1:5" ht="16.5" hidden="1" customHeight="1" thickBot="1">
      <c r="A42" s="97">
        <v>13</v>
      </c>
      <c r="B42" s="75">
        <v>43</v>
      </c>
      <c r="C42" s="100" t="s">
        <v>66</v>
      </c>
      <c r="D42" s="100"/>
      <c r="E42" s="157" t="s">
        <v>2</v>
      </c>
    </row>
    <row r="43" spans="1:5" ht="16.5" hidden="1" customHeight="1" thickBot="1">
      <c r="A43" s="98"/>
      <c r="B43" s="76">
        <v>45</v>
      </c>
      <c r="C43" s="94" t="s">
        <v>67</v>
      </c>
      <c r="D43" s="94"/>
      <c r="E43" s="158"/>
    </row>
    <row r="44" spans="1:5" ht="32.25" hidden="1" thickBot="1">
      <c r="A44" s="78">
        <v>14</v>
      </c>
      <c r="B44" s="76">
        <v>46</v>
      </c>
      <c r="C44" s="105" t="s">
        <v>68</v>
      </c>
      <c r="D44" s="105"/>
      <c r="E44" s="62" t="s">
        <v>2</v>
      </c>
    </row>
    <row r="45" spans="1:5" ht="15.75">
      <c r="A45" s="1"/>
      <c r="B45" s="1"/>
      <c r="C45" s="1"/>
      <c r="D45" s="1"/>
      <c r="E45" s="1"/>
    </row>
    <row r="46" spans="1:5" ht="15.75">
      <c r="A46" s="1"/>
      <c r="B46" s="1"/>
      <c r="C46" s="1"/>
      <c r="D46" s="1"/>
      <c r="E46" s="1"/>
    </row>
    <row r="47" spans="1:5" ht="15.75">
      <c r="A47" s="1"/>
      <c r="B47" s="1"/>
      <c r="C47" s="1"/>
      <c r="D47" s="74"/>
      <c r="E47" s="1"/>
    </row>
    <row r="48" spans="1:5" ht="15.75">
      <c r="A48" s="1"/>
      <c r="B48" s="1"/>
      <c r="C48" s="1"/>
      <c r="D48" s="74"/>
      <c r="E48" s="1"/>
    </row>
    <row r="49" spans="1:5" ht="15.75">
      <c r="A49" s="1"/>
      <c r="B49" s="1"/>
      <c r="C49" s="1"/>
      <c r="D49" s="74"/>
      <c r="E49" s="1"/>
    </row>
    <row r="50" spans="1:5" ht="15.75">
      <c r="A50" s="1"/>
      <c r="B50" s="1"/>
      <c r="C50" s="1"/>
      <c r="D50" s="74"/>
      <c r="E50" s="1"/>
    </row>
    <row r="51" spans="1:5" ht="15.75">
      <c r="A51" s="1"/>
      <c r="B51" s="1"/>
      <c r="C51" s="1"/>
      <c r="D51" s="1"/>
      <c r="E51" s="1"/>
    </row>
    <row r="52" spans="1:5" ht="32.25" customHeight="1">
      <c r="A52" s="141"/>
      <c r="B52" s="141"/>
      <c r="C52" s="141"/>
      <c r="D52" s="141"/>
      <c r="E52" s="141"/>
    </row>
  </sheetData>
  <mergeCells count="66">
    <mergeCell ref="E31:E32"/>
    <mergeCell ref="C32:D32"/>
    <mergeCell ref="C13:D13"/>
    <mergeCell ref="C29:D29"/>
    <mergeCell ref="E29:E30"/>
    <mergeCell ref="C30:D30"/>
    <mergeCell ref="E24:E26"/>
    <mergeCell ref="C25:D25"/>
    <mergeCell ref="C26:D26"/>
    <mergeCell ref="E18:E21"/>
    <mergeCell ref="C19:D19"/>
    <mergeCell ref="C20:D20"/>
    <mergeCell ref="E22:E23"/>
    <mergeCell ref="C23:D23"/>
    <mergeCell ref="A27:A28"/>
    <mergeCell ref="B27:B28"/>
    <mergeCell ref="C27:D28"/>
    <mergeCell ref="E27:E28"/>
    <mergeCell ref="E14:E17"/>
    <mergeCell ref="C15:D15"/>
    <mergeCell ref="C16:D16"/>
    <mergeCell ref="C17:D17"/>
    <mergeCell ref="A18:A21"/>
    <mergeCell ref="C39:D39"/>
    <mergeCell ref="E39:E40"/>
    <mergeCell ref="C40:D40"/>
    <mergeCell ref="C41:D41"/>
    <mergeCell ref="A52:E52"/>
    <mergeCell ref="A42:A43"/>
    <mergeCell ref="C42:D42"/>
    <mergeCell ref="E42:E43"/>
    <mergeCell ref="C43:D43"/>
    <mergeCell ref="C44:D44"/>
    <mergeCell ref="A39:A40"/>
    <mergeCell ref="A37:A38"/>
    <mergeCell ref="C37:D37"/>
    <mergeCell ref="E37:E38"/>
    <mergeCell ref="C38:D38"/>
    <mergeCell ref="E33:E35"/>
    <mergeCell ref="C34:D34"/>
    <mergeCell ref="C35:D35"/>
    <mergeCell ref="C36:D36"/>
    <mergeCell ref="C10:D10"/>
    <mergeCell ref="C11:D11"/>
    <mergeCell ref="C12:D12"/>
    <mergeCell ref="A33:A35"/>
    <mergeCell ref="C33:D33"/>
    <mergeCell ref="C18:D18"/>
    <mergeCell ref="A24:A26"/>
    <mergeCell ref="C24:D24"/>
    <mergeCell ref="A29:A30"/>
    <mergeCell ref="A22:A23"/>
    <mergeCell ref="C22:D22"/>
    <mergeCell ref="A31:A32"/>
    <mergeCell ref="C31:D31"/>
    <mergeCell ref="C21:D21"/>
    <mergeCell ref="A14:A17"/>
    <mergeCell ref="C14:D14"/>
    <mergeCell ref="A2:E2"/>
    <mergeCell ref="C4:D4"/>
    <mergeCell ref="C5:D5"/>
    <mergeCell ref="C6:D6"/>
    <mergeCell ref="A7:A9"/>
    <mergeCell ref="B7:B9"/>
    <mergeCell ref="C7:D9"/>
    <mergeCell ref="E7:E9"/>
  </mergeCells>
  <pageMargins left="0.51181102362204722" right="0.31496062992125984" top="0.35433070866141736" bottom="0.35433070866141736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Normal="100" workbookViewId="0">
      <selection activeCell="E32" sqref="E32"/>
    </sheetView>
  </sheetViews>
  <sheetFormatPr defaultRowHeight="15"/>
  <cols>
    <col min="1" max="1" width="4.42578125" customWidth="1"/>
    <col min="2" max="2" width="4.42578125" hidden="1" customWidth="1"/>
    <col min="4" max="4" width="16.7109375" customWidth="1"/>
    <col min="5" max="5" width="47.7109375" customWidth="1"/>
    <col min="6" max="6" width="18.140625" customWidth="1"/>
  </cols>
  <sheetData>
    <row r="1" spans="1:6" ht="69" customHeight="1" thickBot="1">
      <c r="A1" s="101" t="s">
        <v>85</v>
      </c>
      <c r="B1" s="101"/>
      <c r="C1" s="101"/>
      <c r="D1" s="101"/>
      <c r="E1" s="101"/>
      <c r="F1" s="101"/>
    </row>
    <row r="2" spans="1:6" ht="30.75" thickBot="1">
      <c r="A2" s="7" t="s">
        <v>0</v>
      </c>
      <c r="B2" s="66"/>
      <c r="C2" s="142" t="s">
        <v>1</v>
      </c>
      <c r="D2" s="142"/>
      <c r="E2" s="53"/>
      <c r="F2" s="45" t="s">
        <v>87</v>
      </c>
    </row>
    <row r="3" spans="1:6" ht="15.75">
      <c r="A3" s="97">
        <v>1</v>
      </c>
      <c r="B3" s="39">
        <v>298</v>
      </c>
      <c r="C3" s="114" t="s">
        <v>20</v>
      </c>
      <c r="D3" s="114"/>
      <c r="E3" s="134" t="s">
        <v>27</v>
      </c>
      <c r="F3" s="161">
        <v>4000</v>
      </c>
    </row>
    <row r="4" spans="1:6" ht="15.75">
      <c r="A4" s="110"/>
      <c r="B4" s="57"/>
      <c r="C4" s="115" t="s">
        <v>33</v>
      </c>
      <c r="D4" s="115"/>
      <c r="E4" s="135"/>
      <c r="F4" s="163"/>
    </row>
    <row r="5" spans="1:6" ht="15.75">
      <c r="A5" s="110"/>
      <c r="B5" s="57"/>
      <c r="C5" s="115" t="s">
        <v>34</v>
      </c>
      <c r="D5" s="115"/>
      <c r="E5" s="135"/>
      <c r="F5" s="163"/>
    </row>
    <row r="6" spans="1:6" ht="16.5" thickBot="1">
      <c r="A6" s="98"/>
      <c r="B6" s="54"/>
      <c r="C6" s="96" t="s">
        <v>35</v>
      </c>
      <c r="D6" s="96"/>
      <c r="E6" s="136"/>
      <c r="F6" s="162"/>
    </row>
    <row r="7" spans="1:6" ht="15.75">
      <c r="A7" s="97">
        <v>2</v>
      </c>
      <c r="B7" s="56"/>
      <c r="C7" s="100" t="s">
        <v>36</v>
      </c>
      <c r="D7" s="100"/>
      <c r="E7" s="134" t="s">
        <v>17</v>
      </c>
      <c r="F7" s="161">
        <v>3500</v>
      </c>
    </row>
    <row r="8" spans="1:6" ht="15.75">
      <c r="A8" s="110"/>
      <c r="B8" s="57"/>
      <c r="C8" s="115" t="s">
        <v>37</v>
      </c>
      <c r="D8" s="115"/>
      <c r="E8" s="135"/>
      <c r="F8" s="163"/>
    </row>
    <row r="9" spans="1:6" ht="15.75">
      <c r="A9" s="110"/>
      <c r="B9" s="59">
        <v>296</v>
      </c>
      <c r="C9" s="133" t="s">
        <v>13</v>
      </c>
      <c r="D9" s="133"/>
      <c r="E9" s="135"/>
      <c r="F9" s="163"/>
    </row>
    <row r="10" spans="1:6" ht="16.5" thickBot="1">
      <c r="A10" s="98"/>
      <c r="B10" s="54"/>
      <c r="C10" s="96" t="s">
        <v>38</v>
      </c>
      <c r="D10" s="96"/>
      <c r="E10" s="136"/>
      <c r="F10" s="162"/>
    </row>
    <row r="11" spans="1:6" ht="15.75">
      <c r="A11" s="97">
        <v>3</v>
      </c>
      <c r="B11" s="56">
        <v>182</v>
      </c>
      <c r="C11" s="100" t="s">
        <v>44</v>
      </c>
      <c r="D11" s="100"/>
      <c r="E11" s="150" t="s">
        <v>8</v>
      </c>
      <c r="F11" s="161">
        <v>3000</v>
      </c>
    </row>
    <row r="12" spans="1:6" ht="16.5" thickBot="1">
      <c r="A12" s="98"/>
      <c r="B12" s="54">
        <v>68</v>
      </c>
      <c r="C12" s="94" t="s">
        <v>6</v>
      </c>
      <c r="D12" s="94"/>
      <c r="E12" s="151"/>
      <c r="F12" s="162"/>
    </row>
    <row r="13" spans="1:6" ht="15.75">
      <c r="A13" s="97">
        <v>4</v>
      </c>
      <c r="B13" s="56">
        <v>76</v>
      </c>
      <c r="C13" s="100" t="s">
        <v>10</v>
      </c>
      <c r="D13" s="100"/>
      <c r="E13" s="150" t="s">
        <v>9</v>
      </c>
      <c r="F13" s="161">
        <v>4700</v>
      </c>
    </row>
    <row r="14" spans="1:6" ht="15.75">
      <c r="A14" s="110"/>
      <c r="B14" s="57"/>
      <c r="C14" s="111" t="s">
        <v>45</v>
      </c>
      <c r="D14" s="111"/>
      <c r="E14" s="152"/>
      <c r="F14" s="163"/>
    </row>
    <row r="15" spans="1:6" ht="16.5" thickBot="1">
      <c r="A15" s="98"/>
      <c r="B15" s="54"/>
      <c r="C15" s="96" t="s">
        <v>46</v>
      </c>
      <c r="D15" s="96"/>
      <c r="E15" s="151"/>
      <c r="F15" s="162"/>
    </row>
    <row r="16" spans="1:6" ht="15.75" hidden="1">
      <c r="A16" s="97">
        <v>5</v>
      </c>
      <c r="B16" s="56">
        <v>100</v>
      </c>
      <c r="C16" s="100" t="s">
        <v>12</v>
      </c>
      <c r="D16" s="100"/>
      <c r="E16" s="150" t="s">
        <v>11</v>
      </c>
      <c r="F16" s="87">
        <v>5500</v>
      </c>
    </row>
    <row r="17" spans="1:6" ht="15.75" hidden="1">
      <c r="A17" s="110"/>
      <c r="B17" s="57">
        <v>244</v>
      </c>
      <c r="C17" s="111" t="s">
        <v>47</v>
      </c>
      <c r="D17" s="111"/>
      <c r="E17" s="152"/>
      <c r="F17" s="89"/>
    </row>
    <row r="18" spans="1:6" ht="15.75" hidden="1">
      <c r="A18" s="110"/>
      <c r="B18" s="57"/>
      <c r="C18" s="111" t="s">
        <v>48</v>
      </c>
      <c r="D18" s="111"/>
      <c r="E18" s="152"/>
      <c r="F18" s="89"/>
    </row>
    <row r="19" spans="1:6" ht="15.75" hidden="1">
      <c r="A19" s="110"/>
      <c r="B19" s="57"/>
      <c r="C19" s="111" t="s">
        <v>49</v>
      </c>
      <c r="D19" s="111"/>
      <c r="E19" s="152"/>
      <c r="F19" s="89"/>
    </row>
    <row r="20" spans="1:6" ht="16.5" hidden="1" thickBot="1">
      <c r="A20" s="110"/>
      <c r="B20" s="54"/>
      <c r="C20" s="102" t="s">
        <v>50</v>
      </c>
      <c r="D20" s="102"/>
      <c r="E20" s="152"/>
      <c r="F20" s="88"/>
    </row>
    <row r="21" spans="1:6" ht="15.75" hidden="1">
      <c r="A21" s="97">
        <v>6</v>
      </c>
      <c r="B21" s="56">
        <v>128</v>
      </c>
      <c r="C21" s="100" t="s">
        <v>31</v>
      </c>
      <c r="D21" s="100"/>
      <c r="E21" s="150" t="s">
        <v>4</v>
      </c>
      <c r="F21" s="87">
        <v>4500</v>
      </c>
    </row>
    <row r="22" spans="1:6" ht="16.5" hidden="1" thickBot="1">
      <c r="A22" s="98"/>
      <c r="B22" s="48"/>
      <c r="C22" s="94" t="s">
        <v>51</v>
      </c>
      <c r="D22" s="94"/>
      <c r="E22" s="151"/>
      <c r="F22" s="88"/>
    </row>
    <row r="23" spans="1:6" ht="15.75" hidden="1">
      <c r="A23" s="97">
        <v>7</v>
      </c>
      <c r="B23" s="47"/>
      <c r="C23" s="99" t="s">
        <v>60</v>
      </c>
      <c r="D23" s="100"/>
      <c r="E23" s="153" t="s">
        <v>4</v>
      </c>
      <c r="F23" s="87">
        <v>4995</v>
      </c>
    </row>
    <row r="24" spans="1:6" ht="16.5" hidden="1" thickBot="1">
      <c r="A24" s="98"/>
      <c r="B24" s="48">
        <v>131</v>
      </c>
      <c r="C24" s="91" t="s">
        <v>32</v>
      </c>
      <c r="D24" s="94"/>
      <c r="E24" s="154"/>
      <c r="F24" s="88"/>
    </row>
    <row r="25" spans="1:6" ht="16.5" thickBot="1">
      <c r="A25" s="106" t="s">
        <v>61</v>
      </c>
      <c r="B25" s="107"/>
      <c r="C25" s="108"/>
      <c r="D25" s="108"/>
      <c r="E25" s="108"/>
      <c r="F25" s="8">
        <f>SUM(F3:F15)</f>
        <v>15200</v>
      </c>
    </row>
    <row r="26" spans="1:6" ht="15.75">
      <c r="A26" s="1"/>
      <c r="B26" s="1"/>
      <c r="C26" s="1"/>
      <c r="D26" s="1"/>
      <c r="E26" s="1"/>
      <c r="F26" s="4"/>
    </row>
    <row r="27" spans="1:6" ht="32.25" customHeight="1">
      <c r="A27" s="141" t="s">
        <v>86</v>
      </c>
      <c r="B27" s="141"/>
      <c r="C27" s="141"/>
      <c r="D27" s="141"/>
      <c r="E27" s="141"/>
      <c r="F27" s="141"/>
    </row>
    <row r="29" spans="1:6">
      <c r="F29" s="69">
        <f>F3+F7+F11+F13</f>
        <v>15200</v>
      </c>
    </row>
    <row r="30" spans="1:6">
      <c r="F30" s="23"/>
    </row>
    <row r="32" spans="1:6">
      <c r="F32">
        <f>F29/'дворы 2019'!F69</f>
        <v>0.29863948104317128</v>
      </c>
    </row>
  </sheetData>
  <mergeCells count="47">
    <mergeCell ref="A1:F1"/>
    <mergeCell ref="C2:D2"/>
    <mergeCell ref="A3:A6"/>
    <mergeCell ref="C3:D3"/>
    <mergeCell ref="E3:E6"/>
    <mergeCell ref="F3:F6"/>
    <mergeCell ref="C4:D4"/>
    <mergeCell ref="C5:D5"/>
    <mergeCell ref="C6:D6"/>
    <mergeCell ref="A7:A10"/>
    <mergeCell ref="C7:D7"/>
    <mergeCell ref="E7:E10"/>
    <mergeCell ref="F7:F10"/>
    <mergeCell ref="C8:D8"/>
    <mergeCell ref="C9:D9"/>
    <mergeCell ref="C10:D10"/>
    <mergeCell ref="E11:E12"/>
    <mergeCell ref="F11:F12"/>
    <mergeCell ref="C12:D12"/>
    <mergeCell ref="A13:A15"/>
    <mergeCell ref="C13:D13"/>
    <mergeCell ref="E13:E15"/>
    <mergeCell ref="F13:F15"/>
    <mergeCell ref="C14:D14"/>
    <mergeCell ref="C15:D15"/>
    <mergeCell ref="A11:A12"/>
    <mergeCell ref="C11:D11"/>
    <mergeCell ref="A16:A20"/>
    <mergeCell ref="C16:D16"/>
    <mergeCell ref="E16:E20"/>
    <mergeCell ref="F16:F20"/>
    <mergeCell ref="C17:D17"/>
    <mergeCell ref="C18:D18"/>
    <mergeCell ref="C19:D19"/>
    <mergeCell ref="C20:D20"/>
    <mergeCell ref="A21:A22"/>
    <mergeCell ref="C21:D21"/>
    <mergeCell ref="E21:E22"/>
    <mergeCell ref="F21:F22"/>
    <mergeCell ref="C22:D22"/>
    <mergeCell ref="A25:E25"/>
    <mergeCell ref="A27:F27"/>
    <mergeCell ref="A23:A24"/>
    <mergeCell ref="C23:D23"/>
    <mergeCell ref="E23:E24"/>
    <mergeCell ref="F23:F24"/>
    <mergeCell ref="C24:D24"/>
  </mergeCells>
  <pageMargins left="0.51181102362204722" right="0.31496062992125984" top="0.35433070866141736" bottom="0.35433070866141736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zoomScaleNormal="100" workbookViewId="0">
      <selection activeCell="A11" sqref="A11:F11"/>
    </sheetView>
  </sheetViews>
  <sheetFormatPr defaultRowHeight="15"/>
  <cols>
    <col min="1" max="1" width="4.42578125" customWidth="1"/>
    <col min="2" max="2" width="4.42578125" hidden="1" customWidth="1"/>
    <col min="4" max="4" width="16.7109375" customWidth="1"/>
    <col min="5" max="5" width="47.7109375" customWidth="1"/>
    <col min="6" max="6" width="18.140625" customWidth="1"/>
  </cols>
  <sheetData>
    <row r="1" spans="1:6" ht="69" customHeight="1" thickBot="1">
      <c r="A1" s="101" t="s">
        <v>85</v>
      </c>
      <c r="B1" s="101"/>
      <c r="C1" s="101"/>
      <c r="D1" s="101"/>
      <c r="E1" s="101"/>
      <c r="F1" s="101"/>
    </row>
    <row r="2" spans="1:6" ht="30.75" thickBot="1">
      <c r="A2" s="7" t="s">
        <v>0</v>
      </c>
      <c r="B2" s="66"/>
      <c r="C2" s="142" t="s">
        <v>1</v>
      </c>
      <c r="D2" s="142"/>
      <c r="E2" s="53"/>
      <c r="F2" s="45" t="s">
        <v>87</v>
      </c>
    </row>
    <row r="3" spans="1:6" ht="32.25" thickBot="1">
      <c r="A3" s="5">
        <v>1</v>
      </c>
      <c r="B3" s="49">
        <v>302</v>
      </c>
      <c r="C3" s="143" t="s">
        <v>14</v>
      </c>
      <c r="D3" s="143"/>
      <c r="E3" s="65" t="s">
        <v>2</v>
      </c>
      <c r="F3" s="70">
        <v>3800</v>
      </c>
    </row>
    <row r="4" spans="1:6" ht="32.25" thickBot="1">
      <c r="A4" s="5">
        <v>2</v>
      </c>
      <c r="B4" s="61">
        <v>215</v>
      </c>
      <c r="C4" s="143" t="s">
        <v>21</v>
      </c>
      <c r="D4" s="143"/>
      <c r="E4" s="66" t="s">
        <v>18</v>
      </c>
      <c r="F4" s="70">
        <v>4400</v>
      </c>
    </row>
    <row r="5" spans="1:6">
      <c r="A5" s="97">
        <v>3</v>
      </c>
      <c r="B5" s="102">
        <v>34</v>
      </c>
      <c r="C5" s="123" t="s">
        <v>53</v>
      </c>
      <c r="D5" s="124"/>
      <c r="E5" s="119" t="s">
        <v>7</v>
      </c>
      <c r="F5" s="161">
        <v>4600</v>
      </c>
    </row>
    <row r="6" spans="1:6">
      <c r="A6" s="121"/>
      <c r="B6" s="102"/>
      <c r="C6" s="125"/>
      <c r="D6" s="126"/>
      <c r="E6" s="155"/>
      <c r="F6" s="163"/>
    </row>
    <row r="7" spans="1:6" ht="15.75" thickBot="1">
      <c r="A7" s="122"/>
      <c r="B7" s="94"/>
      <c r="C7" s="127"/>
      <c r="D7" s="128"/>
      <c r="E7" s="120"/>
      <c r="F7" s="162"/>
    </row>
    <row r="8" spans="1:6" ht="32.25" thickBot="1">
      <c r="A8" s="51">
        <v>4</v>
      </c>
      <c r="B8" s="33">
        <v>38</v>
      </c>
      <c r="C8" s="105" t="s">
        <v>62</v>
      </c>
      <c r="D8" s="105"/>
      <c r="E8" s="65" t="s">
        <v>2</v>
      </c>
      <c r="F8" s="70">
        <v>1500</v>
      </c>
    </row>
    <row r="9" spans="1:6" ht="16.5" thickBot="1">
      <c r="A9" s="5">
        <v>5</v>
      </c>
      <c r="B9" s="34">
        <v>47</v>
      </c>
      <c r="C9" s="112" t="s">
        <v>28</v>
      </c>
      <c r="D9" s="113"/>
      <c r="E9" s="68" t="s">
        <v>4</v>
      </c>
      <c r="F9" s="73">
        <v>3000.49</v>
      </c>
    </row>
    <row r="10" spans="1:6" ht="16.5" thickBot="1">
      <c r="A10" s="5">
        <v>6</v>
      </c>
      <c r="B10" s="58">
        <v>30</v>
      </c>
      <c r="C10" s="105" t="s">
        <v>29</v>
      </c>
      <c r="D10" s="105"/>
      <c r="E10" s="63" t="s">
        <v>5</v>
      </c>
      <c r="F10" s="70">
        <v>3300</v>
      </c>
    </row>
    <row r="11" spans="1:6" ht="30.75" thickBot="1">
      <c r="A11" s="5">
        <v>7</v>
      </c>
      <c r="B11" s="50">
        <v>31</v>
      </c>
      <c r="C11" s="105" t="s">
        <v>30</v>
      </c>
      <c r="D11" s="105"/>
      <c r="E11" s="64" t="s">
        <v>2</v>
      </c>
      <c r="F11" s="70">
        <v>4700</v>
      </c>
    </row>
    <row r="12" spans="1:6" ht="15.75" hidden="1">
      <c r="A12" s="97">
        <v>8</v>
      </c>
      <c r="B12" s="56">
        <v>33</v>
      </c>
      <c r="C12" s="111" t="s">
        <v>52</v>
      </c>
      <c r="D12" s="111"/>
      <c r="E12" s="137" t="s">
        <v>2</v>
      </c>
      <c r="F12" s="87">
        <v>4205.5600000000004</v>
      </c>
    </row>
    <row r="13" spans="1:6" ht="15.75" hidden="1">
      <c r="A13" s="110"/>
      <c r="B13" s="57">
        <v>164</v>
      </c>
      <c r="C13" s="115" t="s">
        <v>54</v>
      </c>
      <c r="D13" s="115"/>
      <c r="E13" s="138"/>
      <c r="F13" s="89"/>
    </row>
    <row r="14" spans="1:6" ht="16.5" hidden="1" thickBot="1">
      <c r="A14" s="98"/>
      <c r="B14" s="54">
        <v>166</v>
      </c>
      <c r="C14" s="96" t="s">
        <v>55</v>
      </c>
      <c r="D14" s="96"/>
      <c r="E14" s="93"/>
      <c r="F14" s="88"/>
    </row>
    <row r="15" spans="1:6" ht="16.5" hidden="1" thickBot="1">
      <c r="A15" s="5">
        <v>9</v>
      </c>
      <c r="B15" s="48">
        <v>35</v>
      </c>
      <c r="C15" s="95" t="s">
        <v>56</v>
      </c>
      <c r="D15" s="96"/>
      <c r="E15" s="67" t="s">
        <v>57</v>
      </c>
      <c r="F15" s="6">
        <v>4700</v>
      </c>
    </row>
    <row r="16" spans="1:6" ht="15.75" hidden="1">
      <c r="A16" s="97">
        <v>10</v>
      </c>
      <c r="B16" s="47">
        <v>106</v>
      </c>
      <c r="C16" s="100" t="s">
        <v>59</v>
      </c>
      <c r="D16" s="100"/>
      <c r="E16" s="92" t="s">
        <v>2</v>
      </c>
      <c r="F16" s="109">
        <v>4500</v>
      </c>
    </row>
    <row r="17" spans="1:6" ht="16.5" hidden="1" thickBot="1">
      <c r="A17" s="98"/>
      <c r="B17" s="48">
        <v>36</v>
      </c>
      <c r="C17" s="94" t="s">
        <v>58</v>
      </c>
      <c r="D17" s="94"/>
      <c r="E17" s="93"/>
      <c r="F17" s="94"/>
    </row>
    <row r="18" spans="1:6" ht="15.75" hidden="1">
      <c r="A18" s="97">
        <v>11</v>
      </c>
      <c r="B18" s="47">
        <v>40</v>
      </c>
      <c r="C18" s="100" t="s">
        <v>63</v>
      </c>
      <c r="D18" s="100"/>
      <c r="E18" s="92" t="s">
        <v>2</v>
      </c>
      <c r="F18" s="90">
        <v>2400</v>
      </c>
    </row>
    <row r="19" spans="1:6" ht="16.5" hidden="1" thickBot="1">
      <c r="A19" s="98"/>
      <c r="B19" s="48"/>
      <c r="C19" s="94" t="s">
        <v>64</v>
      </c>
      <c r="D19" s="94"/>
      <c r="E19" s="93"/>
      <c r="F19" s="91"/>
    </row>
    <row r="20" spans="1:6" ht="32.25" hidden="1" thickBot="1">
      <c r="A20" s="52">
        <v>12</v>
      </c>
      <c r="B20" s="48">
        <v>42</v>
      </c>
      <c r="C20" s="105" t="s">
        <v>65</v>
      </c>
      <c r="D20" s="105"/>
      <c r="E20" s="62" t="s">
        <v>2</v>
      </c>
      <c r="F20" s="48">
        <v>1500</v>
      </c>
    </row>
    <row r="21" spans="1:6" ht="15.75" hidden="1">
      <c r="A21" s="97">
        <v>13</v>
      </c>
      <c r="B21" s="47">
        <v>43</v>
      </c>
      <c r="C21" s="100" t="s">
        <v>66</v>
      </c>
      <c r="D21" s="100"/>
      <c r="E21" s="92" t="s">
        <v>2</v>
      </c>
      <c r="F21" s="90">
        <v>1800</v>
      </c>
    </row>
    <row r="22" spans="1:6" ht="16.5" hidden="1" thickBot="1">
      <c r="A22" s="98"/>
      <c r="B22" s="48">
        <v>45</v>
      </c>
      <c r="C22" s="94" t="s">
        <v>67</v>
      </c>
      <c r="D22" s="94"/>
      <c r="E22" s="93"/>
      <c r="F22" s="91"/>
    </row>
    <row r="23" spans="1:6" ht="32.25" hidden="1" thickBot="1">
      <c r="A23" s="52">
        <v>14</v>
      </c>
      <c r="B23" s="48">
        <v>46</v>
      </c>
      <c r="C23" s="105" t="s">
        <v>68</v>
      </c>
      <c r="D23" s="105"/>
      <c r="E23" s="62" t="s">
        <v>2</v>
      </c>
      <c r="F23" s="48">
        <f>4555-740+0.44</f>
        <v>3815.44</v>
      </c>
    </row>
    <row r="24" spans="1:6" ht="16.5" thickBot="1">
      <c r="A24" s="106" t="s">
        <v>61</v>
      </c>
      <c r="B24" s="107"/>
      <c r="C24" s="108"/>
      <c r="D24" s="108"/>
      <c r="E24" s="108"/>
      <c r="F24" s="8">
        <f>SUM(F3:F11)</f>
        <v>25300.489999999998</v>
      </c>
    </row>
    <row r="25" spans="1:6" ht="15.75">
      <c r="A25" s="1"/>
      <c r="B25" s="1"/>
      <c r="C25" s="1"/>
      <c r="D25" s="1"/>
      <c r="E25" s="1"/>
      <c r="F25" s="4"/>
    </row>
    <row r="26" spans="1:6" ht="32.25" customHeight="1">
      <c r="A26" s="141" t="s">
        <v>86</v>
      </c>
      <c r="B26" s="141"/>
      <c r="C26" s="141"/>
      <c r="D26" s="141"/>
      <c r="E26" s="141"/>
      <c r="F26" s="141"/>
    </row>
    <row r="28" spans="1:6">
      <c r="F28" s="72">
        <f>F3+F4+F5+F8+F9+F10+F11</f>
        <v>25300.489999999998</v>
      </c>
    </row>
    <row r="29" spans="1:6">
      <c r="F29" s="23">
        <f>F28/'дворы 2019'!F69</f>
        <v>0.49708718445644373</v>
      </c>
    </row>
  </sheetData>
  <mergeCells count="39">
    <mergeCell ref="E5:E7"/>
    <mergeCell ref="F5:F7"/>
    <mergeCell ref="C8:D8"/>
    <mergeCell ref="C4:D4"/>
    <mergeCell ref="A1:F1"/>
    <mergeCell ref="C2:D2"/>
    <mergeCell ref="C3:D3"/>
    <mergeCell ref="C9:D9"/>
    <mergeCell ref="C10:D10"/>
    <mergeCell ref="C11:D11"/>
    <mergeCell ref="A5:A7"/>
    <mergeCell ref="B5:B7"/>
    <mergeCell ref="C5:D7"/>
    <mergeCell ref="C15:D15"/>
    <mergeCell ref="A12:A14"/>
    <mergeCell ref="C12:D12"/>
    <mergeCell ref="E12:E14"/>
    <mergeCell ref="F12:F14"/>
    <mergeCell ref="C13:D13"/>
    <mergeCell ref="C14:D14"/>
    <mergeCell ref="C20:D20"/>
    <mergeCell ref="A16:A17"/>
    <mergeCell ref="C16:D16"/>
    <mergeCell ref="E16:E17"/>
    <mergeCell ref="F16:F17"/>
    <mergeCell ref="C17:D17"/>
    <mergeCell ref="A18:A19"/>
    <mergeCell ref="C18:D18"/>
    <mergeCell ref="E18:E19"/>
    <mergeCell ref="F18:F19"/>
    <mergeCell ref="C19:D19"/>
    <mergeCell ref="A24:E24"/>
    <mergeCell ref="A26:F26"/>
    <mergeCell ref="A21:A22"/>
    <mergeCell ref="C21:D21"/>
    <mergeCell ref="E21:E22"/>
    <mergeCell ref="F21:F22"/>
    <mergeCell ref="C22:D22"/>
    <mergeCell ref="C23:D23"/>
  </mergeCells>
  <pageMargins left="0.51181102362204722" right="0.31496062992125984" top="0.35433070866141736" bottom="0.35433070866141736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0"/>
  <sheetViews>
    <sheetView zoomScaleNormal="100" workbookViewId="0">
      <selection activeCell="A3" sqref="A3:F8"/>
    </sheetView>
  </sheetViews>
  <sheetFormatPr defaultRowHeight="15"/>
  <cols>
    <col min="1" max="1" width="4.42578125" customWidth="1"/>
    <col min="2" max="2" width="4.42578125" hidden="1" customWidth="1"/>
    <col min="4" max="4" width="16.7109375" customWidth="1"/>
    <col min="5" max="5" width="47.7109375" customWidth="1"/>
    <col min="6" max="6" width="18.140625" customWidth="1"/>
  </cols>
  <sheetData>
    <row r="1" spans="1:6" ht="69" customHeight="1" thickBot="1">
      <c r="A1" s="101" t="s">
        <v>85</v>
      </c>
      <c r="B1" s="101"/>
      <c r="C1" s="101"/>
      <c r="D1" s="101"/>
      <c r="E1" s="101"/>
      <c r="F1" s="101"/>
    </row>
    <row r="2" spans="1:6" ht="30.75" thickBot="1">
      <c r="A2" s="7" t="s">
        <v>0</v>
      </c>
      <c r="B2" s="66"/>
      <c r="C2" s="142" t="s">
        <v>1</v>
      </c>
      <c r="D2" s="142"/>
      <c r="E2" s="53"/>
      <c r="F2" s="45" t="s">
        <v>87</v>
      </c>
    </row>
    <row r="3" spans="1:6">
      <c r="A3" s="97">
        <v>1</v>
      </c>
      <c r="B3" s="103">
        <v>277</v>
      </c>
      <c r="C3" s="145" t="s">
        <v>22</v>
      </c>
      <c r="D3" s="146"/>
      <c r="E3" s="119" t="s">
        <v>2</v>
      </c>
      <c r="F3" s="161">
        <v>5426</v>
      </c>
    </row>
    <row r="4" spans="1:6" ht="15.75" thickBot="1">
      <c r="A4" s="98"/>
      <c r="B4" s="104"/>
      <c r="C4" s="147"/>
      <c r="D4" s="148"/>
      <c r="E4" s="120"/>
      <c r="F4" s="162"/>
    </row>
    <row r="5" spans="1:6" ht="15.75">
      <c r="A5" s="97">
        <v>2</v>
      </c>
      <c r="B5" s="56"/>
      <c r="C5" s="100" t="s">
        <v>39</v>
      </c>
      <c r="D5" s="100"/>
      <c r="E5" s="119" t="s">
        <v>2</v>
      </c>
      <c r="F5" s="161">
        <v>2485</v>
      </c>
    </row>
    <row r="6" spans="1:6" ht="16.5" thickBot="1">
      <c r="A6" s="98"/>
      <c r="B6" s="60">
        <v>303</v>
      </c>
      <c r="C6" s="144" t="s">
        <v>15</v>
      </c>
      <c r="D6" s="144"/>
      <c r="E6" s="120"/>
      <c r="F6" s="162"/>
    </row>
    <row r="7" spans="1:6" ht="16.5" thickBot="1">
      <c r="A7" s="97">
        <v>3</v>
      </c>
      <c r="B7" s="56">
        <v>125</v>
      </c>
      <c r="C7" s="112" t="s">
        <v>82</v>
      </c>
      <c r="D7" s="113"/>
      <c r="E7" s="119" t="s">
        <v>2</v>
      </c>
      <c r="F7" s="161">
        <v>2486</v>
      </c>
    </row>
    <row r="8" spans="1:6" ht="16.5" thickBot="1">
      <c r="A8" s="98"/>
      <c r="B8" s="54"/>
      <c r="C8" s="112" t="s">
        <v>83</v>
      </c>
      <c r="D8" s="113"/>
      <c r="E8" s="120"/>
      <c r="F8" s="162"/>
    </row>
    <row r="9" spans="1:6" ht="32.25" hidden="1" thickBot="1">
      <c r="A9" s="5">
        <v>4</v>
      </c>
      <c r="B9" s="49">
        <v>414</v>
      </c>
      <c r="C9" s="143" t="s">
        <v>23</v>
      </c>
      <c r="D9" s="143"/>
      <c r="E9" s="65" t="s">
        <v>3</v>
      </c>
      <c r="F9" s="6">
        <v>4700</v>
      </c>
    </row>
    <row r="10" spans="1:6" ht="15.75" hidden="1">
      <c r="A10" s="97">
        <v>5</v>
      </c>
      <c r="B10" s="39">
        <v>432</v>
      </c>
      <c r="C10" s="103" t="s">
        <v>24</v>
      </c>
      <c r="D10" s="103"/>
      <c r="E10" s="119" t="s">
        <v>2</v>
      </c>
      <c r="F10" s="87">
        <v>4600</v>
      </c>
    </row>
    <row r="11" spans="1:6" ht="16.5" hidden="1" thickBot="1">
      <c r="A11" s="98"/>
      <c r="B11" s="54">
        <v>517</v>
      </c>
      <c r="C11" s="96" t="s">
        <v>40</v>
      </c>
      <c r="D11" s="96"/>
      <c r="E11" s="120"/>
      <c r="F11" s="88"/>
    </row>
    <row r="12" spans="1:6" ht="15.75" hidden="1">
      <c r="A12" s="131">
        <v>6</v>
      </c>
      <c r="B12" s="55">
        <v>306</v>
      </c>
      <c r="C12" s="100" t="s">
        <v>41</v>
      </c>
      <c r="D12" s="100"/>
      <c r="E12" s="134" t="s">
        <v>2</v>
      </c>
      <c r="F12" s="87">
        <v>2000</v>
      </c>
    </row>
    <row r="13" spans="1:6" ht="16.5" hidden="1" thickBot="1">
      <c r="A13" s="132"/>
      <c r="B13" s="37">
        <v>308</v>
      </c>
      <c r="C13" s="149" t="s">
        <v>16</v>
      </c>
      <c r="D13" s="149"/>
      <c r="E13" s="135"/>
      <c r="F13" s="88"/>
    </row>
    <row r="14" spans="1:6" ht="15.75" hidden="1">
      <c r="A14" s="129">
        <v>7</v>
      </c>
      <c r="B14" s="55">
        <v>112</v>
      </c>
      <c r="C14" s="100" t="s">
        <v>69</v>
      </c>
      <c r="D14" s="100"/>
      <c r="E14" s="139"/>
      <c r="F14" s="87">
        <f>3300-500</f>
        <v>2800</v>
      </c>
    </row>
    <row r="15" spans="1:6" ht="16.5" hidden="1" thickBot="1">
      <c r="A15" s="130"/>
      <c r="B15" s="54"/>
      <c r="C15" s="95" t="s">
        <v>70</v>
      </c>
      <c r="D15" s="96"/>
      <c r="E15" s="140"/>
      <c r="F15" s="88"/>
    </row>
    <row r="16" spans="1:6" ht="15.75" hidden="1">
      <c r="A16" s="97">
        <v>8</v>
      </c>
      <c r="B16" s="39">
        <v>409</v>
      </c>
      <c r="C16" s="116" t="s">
        <v>25</v>
      </c>
      <c r="D16" s="117"/>
      <c r="E16" s="119" t="s">
        <v>2</v>
      </c>
      <c r="F16" s="87">
        <v>4350</v>
      </c>
    </row>
    <row r="17" spans="1:6" ht="16.5" hidden="1" thickBot="1">
      <c r="A17" s="98"/>
      <c r="B17" s="54"/>
      <c r="C17" s="118" t="s">
        <v>42</v>
      </c>
      <c r="D17" s="91"/>
      <c r="E17" s="120"/>
      <c r="F17" s="88"/>
    </row>
    <row r="18" spans="1:6" ht="15.75" hidden="1">
      <c r="A18" s="97">
        <v>9</v>
      </c>
      <c r="B18" s="35">
        <v>124</v>
      </c>
      <c r="C18" s="114" t="s">
        <v>26</v>
      </c>
      <c r="D18" s="114"/>
      <c r="E18" s="119" t="s">
        <v>4</v>
      </c>
      <c r="F18" s="87">
        <f>2800-200</f>
        <v>2600</v>
      </c>
    </row>
    <row r="19" spans="1:6" ht="16.5" hidden="1" thickBot="1">
      <c r="A19" s="98"/>
      <c r="B19" s="48">
        <v>122</v>
      </c>
      <c r="C19" s="96" t="s">
        <v>43</v>
      </c>
      <c r="D19" s="96"/>
      <c r="E19" s="120"/>
      <c r="F19" s="88"/>
    </row>
    <row r="20" spans="1:6" ht="30.75" hidden="1" thickBot="1">
      <c r="A20" s="52">
        <v>10</v>
      </c>
      <c r="B20" s="48">
        <v>123</v>
      </c>
      <c r="C20" s="96" t="s">
        <v>84</v>
      </c>
      <c r="D20" s="96"/>
      <c r="E20" s="64" t="s">
        <v>2</v>
      </c>
      <c r="F20" s="46">
        <v>1054</v>
      </c>
    </row>
    <row r="21" spans="1:6" ht="16.5" thickBot="1">
      <c r="A21" s="106" t="s">
        <v>61</v>
      </c>
      <c r="B21" s="107"/>
      <c r="C21" s="108"/>
      <c r="D21" s="108"/>
      <c r="E21" s="108"/>
      <c r="F21" s="8">
        <f>SUM(F3:F8)</f>
        <v>10397</v>
      </c>
    </row>
    <row r="22" spans="1:6" ht="15.75">
      <c r="A22" s="1"/>
      <c r="B22" s="1"/>
      <c r="C22" s="1"/>
      <c r="D22" s="1"/>
      <c r="E22" s="1"/>
      <c r="F22" s="4"/>
    </row>
    <row r="23" spans="1:6" ht="32.25" customHeight="1">
      <c r="A23" s="141" t="s">
        <v>86</v>
      </c>
      <c r="B23" s="141"/>
      <c r="C23" s="141"/>
      <c r="D23" s="141"/>
      <c r="E23" s="141"/>
      <c r="F23" s="141"/>
    </row>
    <row r="26" spans="1:6">
      <c r="F26" s="71">
        <f>F3+F5+F7</f>
        <v>10397</v>
      </c>
    </row>
    <row r="28" spans="1:6">
      <c r="F28">
        <f>F26/'дворы 2019'!F69</f>
        <v>0.20427333450038498</v>
      </c>
    </row>
    <row r="30" spans="1:6">
      <c r="F30" t="s">
        <v>88</v>
      </c>
    </row>
  </sheetData>
  <mergeCells count="45">
    <mergeCell ref="A1:F1"/>
    <mergeCell ref="C2:D2"/>
    <mergeCell ref="A3:A4"/>
    <mergeCell ref="B3:B4"/>
    <mergeCell ref="C3:D4"/>
    <mergeCell ref="E3:E4"/>
    <mergeCell ref="F3:F4"/>
    <mergeCell ref="A7:A8"/>
    <mergeCell ref="C7:D7"/>
    <mergeCell ref="E7:E8"/>
    <mergeCell ref="F7:F8"/>
    <mergeCell ref="C8:D8"/>
    <mergeCell ref="A5:A6"/>
    <mergeCell ref="C5:D5"/>
    <mergeCell ref="E5:E6"/>
    <mergeCell ref="F5:F6"/>
    <mergeCell ref="C6:D6"/>
    <mergeCell ref="C9:D9"/>
    <mergeCell ref="A10:A11"/>
    <mergeCell ref="C10:D10"/>
    <mergeCell ref="E10:E11"/>
    <mergeCell ref="F10:F11"/>
    <mergeCell ref="C11:D11"/>
    <mergeCell ref="A12:A13"/>
    <mergeCell ref="C12:D12"/>
    <mergeCell ref="E12:E15"/>
    <mergeCell ref="F12:F13"/>
    <mergeCell ref="C13:D13"/>
    <mergeCell ref="A14:A15"/>
    <mergeCell ref="C14:D14"/>
    <mergeCell ref="F14:F15"/>
    <mergeCell ref="C15:D15"/>
    <mergeCell ref="A21:E21"/>
    <mergeCell ref="A23:F23"/>
    <mergeCell ref="C20:D20"/>
    <mergeCell ref="A16:A17"/>
    <mergeCell ref="C16:D16"/>
    <mergeCell ref="E16:E17"/>
    <mergeCell ref="F16:F17"/>
    <mergeCell ref="C17:D17"/>
    <mergeCell ref="A18:A19"/>
    <mergeCell ref="C18:D18"/>
    <mergeCell ref="E18:E19"/>
    <mergeCell ref="F18:F19"/>
    <mergeCell ref="C19:D19"/>
  </mergeCells>
  <pageMargins left="0.51181102362204722" right="0.31496062992125984" top="0.35433070866141736" bottom="0.35433070866141736" header="0.31496062992125984" footer="0.31496062992125984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F15" sqref="F15"/>
    </sheetView>
  </sheetViews>
  <sheetFormatPr defaultColWidth="9.140625" defaultRowHeight="15"/>
  <cols>
    <col min="1" max="4" width="9.140625" style="13"/>
    <col min="5" max="5" width="40.85546875" style="13" customWidth="1"/>
    <col min="6" max="16384" width="9.140625" style="13"/>
  </cols>
  <sheetData>
    <row r="1" spans="1:5" s="1" customFormat="1" ht="98.25" customHeight="1">
      <c r="A1" s="167" t="s">
        <v>71</v>
      </c>
      <c r="B1" s="167"/>
      <c r="C1" s="167"/>
      <c r="D1" s="167"/>
      <c r="E1" s="167"/>
    </row>
    <row r="2" spans="1:5" s="1" customFormat="1" ht="16.5" thickBot="1">
      <c r="D2" s="2"/>
      <c r="E2" s="2"/>
    </row>
    <row r="3" spans="1:5" s="1" customFormat="1" ht="25.5" customHeight="1" thickBot="1">
      <c r="A3" s="9" t="s">
        <v>0</v>
      </c>
      <c r="B3" s="168" t="s">
        <v>72</v>
      </c>
      <c r="C3" s="168"/>
      <c r="D3" s="168"/>
      <c r="E3" s="168"/>
    </row>
    <row r="4" spans="1:5" ht="25.5" customHeight="1">
      <c r="A4" s="11">
        <v>1</v>
      </c>
      <c r="B4" s="169" t="s">
        <v>77</v>
      </c>
      <c r="C4" s="170"/>
      <c r="D4" s="170"/>
      <c r="E4" s="171"/>
    </row>
    <row r="5" spans="1:5" ht="25.5" customHeight="1">
      <c r="A5" s="14">
        <v>2</v>
      </c>
      <c r="B5" s="164" t="s">
        <v>73</v>
      </c>
      <c r="C5" s="165"/>
      <c r="D5" s="165"/>
      <c r="E5" s="166"/>
    </row>
    <row r="6" spans="1:5" ht="25.5" customHeight="1">
      <c r="A6" s="14">
        <v>3</v>
      </c>
      <c r="B6" s="164" t="s">
        <v>78</v>
      </c>
      <c r="C6" s="165"/>
      <c r="D6" s="165"/>
      <c r="E6" s="166"/>
    </row>
    <row r="7" spans="1:5" ht="25.5" customHeight="1">
      <c r="A7" s="14">
        <v>4</v>
      </c>
      <c r="B7" s="164" t="s">
        <v>75</v>
      </c>
      <c r="C7" s="165"/>
      <c r="D7" s="165"/>
      <c r="E7" s="166"/>
    </row>
  </sheetData>
  <mergeCells count="6">
    <mergeCell ref="B7:E7"/>
    <mergeCell ref="A1:E1"/>
    <mergeCell ref="B3:E3"/>
    <mergeCell ref="B4:E4"/>
    <mergeCell ref="B5:E5"/>
    <mergeCell ref="B6:E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13" sqref="F13"/>
    </sheetView>
  </sheetViews>
  <sheetFormatPr defaultColWidth="9.140625" defaultRowHeight="15"/>
  <cols>
    <col min="1" max="4" width="9.140625" style="13"/>
    <col min="5" max="5" width="40.85546875" style="13" customWidth="1"/>
    <col min="6" max="16384" width="9.140625" style="13"/>
  </cols>
  <sheetData>
    <row r="1" spans="1:5" s="1" customFormat="1" ht="98.25" customHeight="1">
      <c r="A1" s="167" t="s">
        <v>79</v>
      </c>
      <c r="B1" s="167"/>
      <c r="C1" s="167"/>
      <c r="D1" s="167"/>
      <c r="E1" s="167"/>
    </row>
    <row r="2" spans="1:5" s="1" customFormat="1" ht="16.5" thickBot="1">
      <c r="D2" s="2"/>
      <c r="E2" s="2"/>
    </row>
    <row r="3" spans="1:5" s="1" customFormat="1" ht="25.5" customHeight="1" thickBot="1">
      <c r="A3" s="20" t="s">
        <v>0</v>
      </c>
      <c r="B3" s="168" t="s">
        <v>72</v>
      </c>
      <c r="C3" s="168"/>
      <c r="D3" s="168"/>
      <c r="E3" s="168"/>
    </row>
    <row r="4" spans="1:5" ht="45.75" customHeight="1">
      <c r="A4" s="11">
        <v>1</v>
      </c>
      <c r="B4" s="172" t="s">
        <v>80</v>
      </c>
      <c r="C4" s="173"/>
      <c r="D4" s="173"/>
      <c r="E4" s="174"/>
    </row>
    <row r="5" spans="1:5" ht="25.5" customHeight="1">
      <c r="A5" s="14">
        <v>2</v>
      </c>
      <c r="B5" s="164" t="s">
        <v>81</v>
      </c>
      <c r="C5" s="165"/>
      <c r="D5" s="165"/>
      <c r="E5" s="166"/>
    </row>
  </sheetData>
  <mergeCells count="4">
    <mergeCell ref="A1:E1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F9" sqref="F9"/>
    </sheetView>
  </sheetViews>
  <sheetFormatPr defaultColWidth="9.140625" defaultRowHeight="15"/>
  <cols>
    <col min="1" max="4" width="9.140625" style="13"/>
    <col min="5" max="5" width="20.85546875" style="13" customWidth="1"/>
    <col min="6" max="6" width="19.28515625" style="13" customWidth="1"/>
    <col min="7" max="16384" width="9.140625" style="13"/>
  </cols>
  <sheetData>
    <row r="1" spans="1:6" s="1" customFormat="1" ht="98.25" customHeight="1">
      <c r="A1" s="167" t="s">
        <v>71</v>
      </c>
      <c r="B1" s="167"/>
      <c r="C1" s="167"/>
      <c r="D1" s="167"/>
      <c r="E1" s="167"/>
      <c r="F1" s="167"/>
    </row>
    <row r="2" spans="1:6" s="1" customFormat="1" ht="16.5" thickBot="1">
      <c r="D2" s="2"/>
      <c r="E2" s="2"/>
      <c r="F2" s="3"/>
    </row>
    <row r="3" spans="1:6" s="1" customFormat="1" ht="25.5" customHeight="1" thickBot="1">
      <c r="A3" s="19" t="s">
        <v>0</v>
      </c>
      <c r="B3" s="168" t="s">
        <v>72</v>
      </c>
      <c r="C3" s="168"/>
      <c r="D3" s="168"/>
      <c r="E3" s="168"/>
      <c r="F3" s="10" t="s">
        <v>19</v>
      </c>
    </row>
    <row r="4" spans="1:6" ht="25.5" customHeight="1">
      <c r="A4" s="11">
        <v>1</v>
      </c>
      <c r="B4" s="169" t="s">
        <v>73</v>
      </c>
      <c r="C4" s="170"/>
      <c r="D4" s="170"/>
      <c r="E4" s="171"/>
      <c r="F4" s="12">
        <v>67000</v>
      </c>
    </row>
    <row r="5" spans="1:6" ht="25.5" customHeight="1">
      <c r="A5" s="14">
        <v>2</v>
      </c>
      <c r="B5" s="164" t="s">
        <v>74</v>
      </c>
      <c r="C5" s="165"/>
      <c r="D5" s="165"/>
      <c r="E5" s="166"/>
      <c r="F5" s="15">
        <v>43000</v>
      </c>
    </row>
    <row r="6" spans="1:6" ht="25.5" customHeight="1" thickBot="1">
      <c r="A6" s="16">
        <v>3</v>
      </c>
      <c r="B6" s="178" t="s">
        <v>75</v>
      </c>
      <c r="C6" s="179"/>
      <c r="D6" s="179"/>
      <c r="E6" s="180"/>
      <c r="F6" s="17">
        <v>40000</v>
      </c>
    </row>
    <row r="7" spans="1:6" ht="25.5" customHeight="1" thickBot="1">
      <c r="A7" s="175" t="s">
        <v>76</v>
      </c>
      <c r="B7" s="176"/>
      <c r="C7" s="176"/>
      <c r="D7" s="176"/>
      <c r="E7" s="177"/>
      <c r="F7" s="18">
        <f>SUM(F4:F6)</f>
        <v>150000</v>
      </c>
    </row>
  </sheetData>
  <mergeCells count="6">
    <mergeCell ref="A7:E7"/>
    <mergeCell ref="A1:F1"/>
    <mergeCell ref="B3:E3"/>
    <mergeCell ref="B4:E4"/>
    <mergeCell ref="B5:E5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дворы 2019</vt:lpstr>
      <vt:lpstr>дворы 2019 Итог</vt:lpstr>
      <vt:lpstr>дворы 2019 ЦР</vt:lpstr>
      <vt:lpstr>дворы 2019 АР</vt:lpstr>
      <vt:lpstr>дворы 2019 КР</vt:lpstr>
      <vt:lpstr>Общественные 2019</vt:lpstr>
      <vt:lpstr>Общественные 2020</vt:lpstr>
      <vt:lpstr>Общественные 2019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vorobeva.iu</dc:creator>
  <cp:lastModifiedBy>bogdanova.ea</cp:lastModifiedBy>
  <cp:lastPrinted>2019-03-06T11:40:16Z</cp:lastPrinted>
  <dcterms:created xsi:type="dcterms:W3CDTF">2017-08-14T12:05:19Z</dcterms:created>
  <dcterms:modified xsi:type="dcterms:W3CDTF">2019-03-07T08:23:50Z</dcterms:modified>
</cp:coreProperties>
</file>